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5480" windowHeight="10920" tabRatio="851"/>
  </bookViews>
  <sheets>
    <sheet name="МП прил 1" sheetId="14" r:id="rId1"/>
    <sheet name="МП прил 2" sheetId="17" r:id="rId2"/>
    <sheet name="МП прил 3" sheetId="13" r:id="rId3"/>
    <sheet name="пас МП прил 1" sheetId="10" r:id="rId4"/>
    <sheet name="пас МП прил 2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in2007">#REF!</definedName>
    <definedName name="_in2008">#REF!</definedName>
    <definedName name="_in2009">#REF!</definedName>
    <definedName name="_in2010">#REF!</definedName>
    <definedName name="_in2011">#REF!</definedName>
    <definedName name="_in2012">#REF!</definedName>
    <definedName name="_in2013">#REF!</definedName>
    <definedName name="_in2014">#REF!</definedName>
    <definedName name="_in2015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[1]ПРОГНОЗ_1!#REF!</definedName>
    <definedName name="_xlnm._FilterDatabase" localSheetId="3" hidden="1">'пас МП прил 1'!$A$3:$U$26</definedName>
    <definedName name="ddd">[2]ПРОГНОЗ_1!#REF!</definedName>
    <definedName name="ff">#REF!</definedName>
    <definedName name="fffff">'[3]Гр5(о)'!#REF!</definedName>
    <definedName name="gggg">#REF!</definedName>
    <definedName name="jjjj">'[4]Гр5(о)'!#REF!</definedName>
    <definedName name="ааа">#REF!</definedName>
    <definedName name="АнМ">'[5]Гр5(о)'!#REF!</definedName>
    <definedName name="вв">[6]ПРОГНОЗ_1!#REF!</definedName>
    <definedName name="График">"Диагр. 4"</definedName>
    <definedName name="кат">#REF!</definedName>
    <definedName name="М1">[7]ПРОГНОЗ_1!#REF!</definedName>
    <definedName name="Мониторинг1">'[8]Гр5(о)'!#REF!</definedName>
    <definedName name="_xlnm.Print_Area" localSheetId="2">'МП прил 3'!$A$1:$AE$23</definedName>
    <definedName name="_xlnm.Print_Area" localSheetId="3">'пас МП прил 1'!$A$1:$T$16</definedName>
    <definedName name="_xlnm.Print_Area" localSheetId="4">'пас МП прил 2'!$A$1:$Y$11</definedName>
    <definedName name="ПОКАЗАТЕЛИ_ДОЛГОСР.ПРОГНОЗА">'[9]2002(v2)'!#REF!</definedName>
    <definedName name="пппп">'[10]2002(v1)'!#REF!</definedName>
    <definedName name="Прогноз97">[11]ПРОГНОЗ_1!#REF!</definedName>
    <definedName name="фф">'[12]Гр5(о)'!#REF!</definedName>
    <definedName name="ффф">#REF!</definedName>
  </definedNames>
  <calcPr calcId="145621"/>
</workbook>
</file>

<file path=xl/calcChain.xml><?xml version="1.0" encoding="utf-8"?>
<calcChain xmlns="http://schemas.openxmlformats.org/spreadsheetml/2006/main">
  <c r="AD23" i="13" l="1"/>
  <c r="AD22" i="13"/>
  <c r="AD21" i="13"/>
  <c r="AD18" i="13"/>
  <c r="AD17" i="13"/>
  <c r="AD16" i="13"/>
  <c r="AD12" i="13"/>
  <c r="AD11" i="13"/>
  <c r="AE23" i="13" l="1"/>
  <c r="AE22" i="13"/>
  <c r="AE21" i="13"/>
  <c r="AE18" i="13"/>
  <c r="AE17" i="13"/>
  <c r="AE16" i="13"/>
  <c r="AE12" i="13"/>
  <c r="AE11" i="13"/>
  <c r="Q11" i="13"/>
  <c r="Q12" i="13"/>
  <c r="Q13" i="13"/>
  <c r="Q16" i="13"/>
  <c r="Q17" i="13"/>
  <c r="Q18" i="13"/>
  <c r="Q21" i="13"/>
  <c r="Q22" i="13"/>
  <c r="Q25" i="13" s="1"/>
  <c r="Q23" i="13"/>
  <c r="AC23" i="13" l="1"/>
  <c r="AC22" i="13"/>
  <c r="AC21" i="13"/>
  <c r="AC18" i="13"/>
  <c r="AC17" i="13"/>
  <c r="AC16" i="13"/>
  <c r="AC12" i="13"/>
  <c r="AC11" i="13"/>
  <c r="AB23" i="13" l="1"/>
  <c r="AB22" i="13"/>
  <c r="AB21" i="13"/>
  <c r="AB18" i="13"/>
  <c r="AB17" i="13"/>
  <c r="AB16" i="13"/>
  <c r="AB12" i="13"/>
  <c r="AB11" i="13"/>
  <c r="AA23" i="13" l="1"/>
  <c r="AA22" i="13"/>
  <c r="AA21" i="13"/>
  <c r="AA18" i="13"/>
  <c r="AA17" i="13"/>
  <c r="AA16" i="13"/>
  <c r="AA12" i="13"/>
  <c r="AA11" i="13"/>
  <c r="Z23" i="13" l="1"/>
  <c r="Z22" i="13"/>
  <c r="Z21" i="13"/>
  <c r="Z18" i="13"/>
  <c r="Z17" i="13"/>
  <c r="Z16" i="13"/>
  <c r="Z12" i="13"/>
  <c r="Z11" i="13"/>
  <c r="Y23" i="13"/>
  <c r="Y22" i="13"/>
  <c r="Y21" i="13"/>
  <c r="Y18" i="13"/>
  <c r="Y17" i="13"/>
  <c r="Y16" i="13"/>
  <c r="Y12" i="13"/>
  <c r="Y11" i="13"/>
  <c r="V11" i="13" l="1"/>
  <c r="W11" i="13"/>
  <c r="X11" i="13"/>
  <c r="V12" i="13"/>
  <c r="W12" i="13"/>
  <c r="X12" i="13"/>
  <c r="V16" i="13"/>
  <c r="W16" i="13"/>
  <c r="X16" i="13"/>
  <c r="V18" i="13"/>
  <c r="W18" i="13"/>
  <c r="X18" i="13"/>
  <c r="V21" i="13"/>
  <c r="W21" i="13"/>
  <c r="X21" i="13"/>
  <c r="V22" i="13"/>
  <c r="W22" i="13"/>
  <c r="X22" i="13"/>
  <c r="V17" i="13"/>
  <c r="W17" i="13"/>
  <c r="X17" i="13"/>
  <c r="V23" i="13"/>
  <c r="W23" i="13"/>
  <c r="X23" i="13"/>
  <c r="H13" i="13"/>
  <c r="K13" i="13" s="1"/>
  <c r="O13" i="13" s="1"/>
  <c r="W13" i="13" l="1"/>
  <c r="W25" i="13" s="1"/>
  <c r="N13" i="13"/>
  <c r="Z13" i="13"/>
  <c r="Z25" i="13" s="1"/>
  <c r="U23" i="13"/>
  <c r="U22" i="13"/>
  <c r="U21" i="13"/>
  <c r="U18" i="13"/>
  <c r="U16" i="13"/>
  <c r="U12" i="13"/>
  <c r="U11" i="13"/>
  <c r="S23" i="13"/>
  <c r="S22" i="13"/>
  <c r="S21" i="13"/>
  <c r="S18" i="13"/>
  <c r="S17" i="13"/>
  <c r="S16" i="13"/>
  <c r="S13" i="13"/>
  <c r="S12" i="13"/>
  <c r="S11" i="13"/>
  <c r="D17" i="10"/>
  <c r="G13" i="13"/>
  <c r="F13" i="13"/>
  <c r="U13" i="13" s="1"/>
  <c r="R23" i="13"/>
  <c r="R22" i="13"/>
  <c r="R21" i="13"/>
  <c r="R18" i="13"/>
  <c r="R17" i="13"/>
  <c r="R16" i="13"/>
  <c r="R13" i="13"/>
  <c r="R12" i="13"/>
  <c r="R11" i="13"/>
  <c r="AC13" i="13" l="1"/>
  <c r="AC25" i="13" s="1"/>
  <c r="AD13" i="13"/>
  <c r="AD25" i="13" s="1"/>
  <c r="J13" i="13"/>
  <c r="V13" i="13"/>
  <c r="V25" i="13" s="1"/>
  <c r="I13" i="13"/>
  <c r="U25" i="13"/>
  <c r="R25" i="13"/>
  <c r="S25" i="13"/>
  <c r="X13" i="13" l="1"/>
  <c r="X25" i="13" s="1"/>
  <c r="L13" i="13"/>
  <c r="Y13" i="13"/>
  <c r="Y25" i="13" s="1"/>
  <c r="M13" i="13"/>
  <c r="AB13" i="13" s="1"/>
  <c r="AB25" i="13" s="1"/>
  <c r="T25" i="13"/>
  <c r="AA13" i="13" l="1"/>
  <c r="AA25" i="13" s="1"/>
  <c r="P13" i="13"/>
  <c r="AE13" i="13" s="1"/>
  <c r="AE25" i="13" s="1"/>
</calcChain>
</file>

<file path=xl/sharedStrings.xml><?xml version="1.0" encoding="utf-8"?>
<sst xmlns="http://schemas.openxmlformats.org/spreadsheetml/2006/main" count="223" uniqueCount="115">
  <si>
    <t>Расходы (тыс. руб.), годы</t>
  </si>
  <si>
    <t>ГРБС</t>
  </si>
  <si>
    <t>РзПр</t>
  </si>
  <si>
    <t>ЦСР</t>
  </si>
  <si>
    <t>ВР</t>
  </si>
  <si>
    <t>2014 год</t>
  </si>
  <si>
    <t>2015 год</t>
  </si>
  <si>
    <t>2016 год</t>
  </si>
  <si>
    <t>№
п/п</t>
  </si>
  <si>
    <t>администрация Разъезженского сельсовета</t>
  </si>
  <si>
    <t>021</t>
  </si>
  <si>
    <t>2017 год</t>
  </si>
  <si>
    <t>Статус (государственная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</si>
  <si>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</si>
  <si>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</si>
  <si>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</si>
  <si>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</si>
  <si>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</si>
  <si>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</si>
  <si>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</si>
  <si>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Развитие культуры</t>
  </si>
  <si>
    <t xml:space="preserve">Статус </t>
  </si>
  <si>
    <t>Ответственный исполнитель, 
соисполнители</t>
  </si>
  <si>
    <t>Оценка расходов (тыс. руб.), годы</t>
  </si>
  <si>
    <t xml:space="preserve">Всего </t>
  </si>
  <si>
    <t>в том числе :</t>
  </si>
  <si>
    <t>внебюджетные источники</t>
  </si>
  <si>
    <t>бюджет  муниципального образования</t>
  </si>
  <si>
    <t xml:space="preserve">Прогноз сводных показателей муниципальных заданий </t>
  </si>
  <si>
    <t>Наименование услуги (работы), показателя объема услуги (работы)</t>
  </si>
  <si>
    <t>Значение показателя объема услуги (работы)</t>
  </si>
  <si>
    <t>Расходы местного бюджета на оказание (выполнение) муниципальной услуги (работы), тыс. руб.</t>
  </si>
  <si>
    <t>2012 год</t>
  </si>
  <si>
    <t>2013 год</t>
  </si>
  <si>
    <t>Наименование услуги и ее содержание:  Организация досуга граждан и обеспечение развития художественного творчества</t>
  </si>
  <si>
    <t xml:space="preserve">Показатель объема работы: </t>
  </si>
  <si>
    <t xml:space="preserve">Количество клубных формирований в том числе для детей        </t>
  </si>
  <si>
    <t xml:space="preserve">Количество участников клубных формирований в том числе детей        </t>
  </si>
  <si>
    <t>филармония</t>
  </si>
  <si>
    <t>Количество несовершеннолетних, участников клубных формирований находящихся в социально – опасном положении</t>
  </si>
  <si>
    <t>ДТиС</t>
  </si>
  <si>
    <t>Наименование работы и ее содержание: Организация и обеспечение проведения массовых мероприятий силами учреждения</t>
  </si>
  <si>
    <t xml:space="preserve">Количество культурно – досуговых мероприятий         </t>
  </si>
  <si>
    <t xml:space="preserve">Количество посещений на культурно – досуговых мероприятиях          </t>
  </si>
  <si>
    <t>Количество мероприятия для несовершеннолетних, находящихся в социально – опасном положении</t>
  </si>
  <si>
    <t>кинограф</t>
  </si>
  <si>
    <t>Наименование работы и ее содержание: Участие в проведении фестивалей, выставок, смотров, конкурсах, конференций и иных программных мероприятий, в том числе  в рамках международного сотрудничества</t>
  </si>
  <si>
    <t>Количество выездов коллективов для участия в конкурсах, фестивалях различных уровней</t>
  </si>
  <si>
    <t>Количество приглашенных коллективов участвующих в мероприятиях на территории села</t>
  </si>
  <si>
    <t>Кличество посетителей мероприятий</t>
  </si>
  <si>
    <t>итог</t>
  </si>
  <si>
    <t>Перечень целевых показателей и показателей результативности программы с расшифровкой плановых значений по годам  ее реализации</t>
  </si>
  <si>
    <t>Цели, задачи, показатели</t>
  </si>
  <si>
    <t>Единица измерения</t>
  </si>
  <si>
    <t>Вес показателя</t>
  </si>
  <si>
    <t>Источник информации</t>
  </si>
  <si>
    <t>1.</t>
  </si>
  <si>
    <t>Цель программы: создание условий для развития и реализации культурного и духовного потенциала населения Разъезженского сельсовета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</si>
  <si>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</si>
  <si>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>%</t>
  </si>
  <si>
    <t>Отраслевая статистическая отчетность (форма № 7-НК   «Сведения об учреждении культурно-досугового типа»;, № 10-НК «Сведения о работе организации, осуществляющей кинопоказ»;</t>
  </si>
  <si>
    <t>1.1.</t>
  </si>
  <si>
    <t>Задача 1. «Обеспечение доступа населения Разъезженского сельсовета к участию в культурной  жизни»</t>
  </si>
  <si>
    <t xml:space="preserve">Количество посетителей муниципальных учреждений культурно-досугового типа на 1 тыс. человек населения </t>
  </si>
  <si>
    <t>чел.</t>
  </si>
  <si>
    <t xml:space="preserve">Расчетный показатель на основе ведомственной отчетности
</t>
  </si>
  <si>
    <t xml:space="preserve">Число клубных формирований </t>
  </si>
  <si>
    <t>ед.</t>
  </si>
  <si>
    <t>Отраслевая статистическая отчетность (форма № 7-НК   «Сведения об учреждении культурно-досугового типа»)</t>
  </si>
  <si>
    <t xml:space="preserve">Число участников клубных формирований </t>
  </si>
  <si>
    <t xml:space="preserve">Число участников клубных формирований для детей в возрасте до 14 лет включительно </t>
  </si>
  <si>
    <t xml:space="preserve">1.2. </t>
  </si>
  <si>
    <t>Задача 2. «Создание условий для устойчивого развития отрасли «культура» в Разъезженском сельсовете»</t>
  </si>
  <si>
    <t xml:space="preserve">Уровень исполнения расходов главного распорядителя за счет средств местного бюджета (без учета межбюджетных трансфертов, имеющих целевое  назначение, из краевого бюджета)   </t>
  </si>
  <si>
    <t>баллы</t>
  </si>
  <si>
    <t xml:space="preserve">Годовая бухгалтерская отчетность
</t>
  </si>
  <si>
    <t xml:space="preserve">Своевременность утверждения муниципальных заданий подведомственным главному распорядителю учреждениям на текущий финансовый год и плановый период </t>
  </si>
  <si>
    <t>Постановлением администрации Разъезженского сельсовета  от 22.11.2011г № 54п «Об утверждении Порядка формирования и финансового обеспечения выполнения муниципального задания муниципальными бюджетными учреждениями, подведомственными администрации Разъезженского сельсовета»</t>
  </si>
  <si>
    <t>Значения целевых показателей на долгосрочный период</t>
  </si>
  <si>
    <t>Цели, целевые показатели</t>
  </si>
  <si>
    <t>Единица  изме-рения</t>
  </si>
  <si>
    <t>2018 год</t>
  </si>
  <si>
    <t>2023 год</t>
  </si>
  <si>
    <t>2024 год</t>
  </si>
  <si>
    <t>0801</t>
  </si>
  <si>
    <t>2019 год</t>
  </si>
  <si>
    <r>
      <t>Информация о ресурсном обеспечении и прогнозной оценке расходов на реализацию целей 
муниципальной программы Разъезженского сельсовета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«Развитие культуры» на 2014-2019 годы</t>
    </r>
  </si>
  <si>
    <t>2025 год</t>
  </si>
  <si>
    <t>50900L5580</t>
  </si>
  <si>
    <t>50900R5580</t>
  </si>
  <si>
    <t>2020 год</t>
  </si>
  <si>
    <t>2026 год</t>
  </si>
  <si>
    <t>2021 год</t>
  </si>
  <si>
    <t>2021 
год</t>
  </si>
  <si>
    <t>2027 год</t>
  </si>
  <si>
    <t>2022 год</t>
  </si>
  <si>
    <t>2028 год</t>
  </si>
  <si>
    <t>2029 год</t>
  </si>
  <si>
    <t>2030 год</t>
  </si>
  <si>
    <t>2031 год</t>
  </si>
  <si>
    <t>Информация о распределении планируемых расходов  
по отдельным мероприятиям программы, подпрограммам муниципальной программы Разъезженского сельсовета «Развитие культуры»</t>
  </si>
  <si>
    <t>Итого</t>
  </si>
  <si>
    <t>Приложение № 3
к муниципальной программе Разъезженского сельсовета «Развитие культуры»</t>
  </si>
  <si>
    <t>Приложение № 1
к паспорту муниципальной программы Разъезженского сельсовета «Развитие культуры»</t>
  </si>
  <si>
    <t>Приложение № 2
к паспорту муниципальной программы Разъезженского сельсовета «Развитие культуры»</t>
  </si>
  <si>
    <t>Приложение № 1
к муниципальной программе Разъезженского сельсовета «Развитие культуры»</t>
  </si>
  <si>
    <t>Приложение № 2
к муниципальной программе Разъезженского сельсовета «Развитие культуры»</t>
  </si>
  <si>
    <t xml:space="preserve">Наименование  </t>
  </si>
  <si>
    <t>2032 год</t>
  </si>
  <si>
    <t>Приложение № 1
к Постановлению администрации Разъезженского сельсовета
№ 41п от 01.11.2023 г.</t>
  </si>
  <si>
    <t>Приложение № 2
к Постановлению администрации Разъезженского сельсовета
№ 41п от 01.11.2023 г.</t>
  </si>
  <si>
    <t>Приложение № 3
к Постановлению администрации Разъезженского сельсовета
№ 41п от 01.11.2023 г.</t>
  </si>
  <si>
    <t>Приложение № 4
к Постановлению администрации Разъезженского сельсовета
№ 41п от 01.11.2023 г.</t>
  </si>
  <si>
    <t>2033 год</t>
  </si>
  <si>
    <t>Приложение № 5
к Постановлению администрации Разъезженского сельсовета
№ 41п от 01.11.2023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</si>
</sst>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_-* #,##0.0_р_._-;\-* #,##0.0_р_._-;_-* &quot;-&quot;?_р_._-;_-@_-"/>
    <numFmt numFmtId="166" formatCode="0.0"/>
    <numFmt numFmtId="167" formatCode="#,##0.00_ ;\-#,##0.00\ "/>
    <numFmt numFmtId="168" formatCode="_-* #,##0_р_._-;\-* #,##0_р_._-;_-* &quot;-&quot;?_р_._-;_-@_-"/>
  </numFmts>
  <fonts count="2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2"/>
      <color indexed="9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4" fillId="0" borderId="0"/>
  </cellStyleXfs>
  <cellXfs count="214">
    <xf numFmtId="0" fontId="0" fillId="0" borderId="0" xfId="0"/>
    <xf numFmtId="0" fontId="0" fillId="0" borderId="0" xfId="0" applyBorder="1"/>
    <xf numFmtId="0" fontId="11" fillId="0" borderId="0" xfId="0" applyFont="1" applyBorder="1"/>
    <xf numFmtId="0" fontId="3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167" fontId="14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3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6" fillId="0" borderId="0" xfId="1" applyFont="1" applyFill="1" applyAlignment="1">
      <alignment wrapText="1"/>
    </xf>
    <xf numFmtId="0" fontId="16" fillId="0" borderId="0" xfId="1" applyFont="1" applyAlignment="1">
      <alignment wrapText="1"/>
    </xf>
    <xf numFmtId="0" fontId="16" fillId="0" borderId="0" xfId="1" applyFont="1" applyAlignment="1">
      <alignment vertical="top" wrapText="1"/>
    </xf>
    <xf numFmtId="0" fontId="16" fillId="0" borderId="0" xfId="1" applyFont="1" applyFill="1" applyAlignment="1">
      <alignment vertical="top" wrapText="1"/>
    </xf>
    <xf numFmtId="0" fontId="18" fillId="0" borderId="0" xfId="1" applyFont="1" applyFill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3" fontId="16" fillId="0" borderId="1" xfId="1" applyNumberFormat="1" applyFont="1" applyFill="1" applyBorder="1" applyAlignment="1">
      <alignment vertical="top" wrapText="1"/>
    </xf>
    <xf numFmtId="2" fontId="16" fillId="0" borderId="1" xfId="1" applyNumberFormat="1" applyFont="1" applyFill="1" applyBorder="1" applyAlignment="1">
      <alignment horizontal="right" vertical="top" wrapText="1"/>
    </xf>
    <xf numFmtId="0" fontId="19" fillId="0" borderId="1" xfId="1" applyFont="1" applyFill="1" applyBorder="1" applyAlignment="1">
      <alignment vertical="top" wrapText="1"/>
    </xf>
    <xf numFmtId="0" fontId="16" fillId="0" borderId="1" xfId="1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justify" wrapText="1"/>
    </xf>
    <xf numFmtId="1" fontId="16" fillId="0" borderId="1" xfId="1" applyNumberFormat="1" applyFont="1" applyFill="1" applyBorder="1" applyAlignment="1">
      <alignment vertical="top" wrapText="1"/>
    </xf>
    <xf numFmtId="0" fontId="19" fillId="0" borderId="1" xfId="0" applyFont="1" applyFill="1" applyBorder="1" applyAlignment="1">
      <alignment wrapText="1"/>
    </xf>
    <xf numFmtId="166" fontId="16" fillId="0" borderId="0" xfId="1" applyNumberFormat="1" applyFont="1" applyFill="1" applyAlignment="1">
      <alignment vertical="top" wrapText="1"/>
    </xf>
    <xf numFmtId="3" fontId="16" fillId="0" borderId="0" xfId="1" applyNumberFormat="1" applyFont="1" applyAlignment="1">
      <alignment vertical="top" wrapText="1"/>
    </xf>
    <xf numFmtId="4" fontId="12" fillId="0" borderId="0" xfId="1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21" fillId="0" borderId="0" xfId="0" applyFont="1" applyFill="1" applyAlignment="1">
      <alignment horizontal="center" vertical="top" wrapText="1"/>
    </xf>
    <xf numFmtId="164" fontId="7" fillId="0" borderId="0" xfId="0" applyNumberFormat="1" applyFont="1" applyFill="1" applyAlignment="1">
      <alignment vertical="top" wrapText="1"/>
    </xf>
    <xf numFmtId="0" fontId="1" fillId="0" borderId="0" xfId="0" applyFont="1" applyFill="1"/>
    <xf numFmtId="0" fontId="3" fillId="0" borderId="11" xfId="0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7" fontId="3" fillId="0" borderId="13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167" fontId="3" fillId="0" borderId="1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0" fontId="14" fillId="0" borderId="0" xfId="1" applyFont="1" applyAlignment="1">
      <alignment horizontal="center" vertical="top" wrapText="1"/>
    </xf>
    <xf numFmtId="0" fontId="14" fillId="0" borderId="0" xfId="1" applyFont="1" applyFill="1" applyAlignment="1">
      <alignment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/>
    </xf>
    <xf numFmtId="2" fontId="14" fillId="0" borderId="1" xfId="1" applyNumberFormat="1" applyFont="1" applyFill="1" applyBorder="1" applyAlignment="1">
      <alignment horizontal="right" vertical="top" wrapText="1"/>
    </xf>
    <xf numFmtId="3" fontId="14" fillId="0" borderId="1" xfId="1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22" fillId="0" borderId="0" xfId="0" applyFont="1" applyFill="1"/>
    <xf numFmtId="0" fontId="7" fillId="0" borderId="41" xfId="0" applyFont="1" applyFill="1" applyBorder="1" applyAlignment="1">
      <alignment vertical="top" wrapText="1"/>
    </xf>
    <xf numFmtId="168" fontId="3" fillId="0" borderId="1" xfId="0" applyNumberFormat="1" applyFont="1" applyFill="1" applyBorder="1" applyAlignment="1">
      <alignment vertical="center" wrapText="1"/>
    </xf>
    <xf numFmtId="0" fontId="12" fillId="0" borderId="0" xfId="1" applyFont="1" applyAlignment="1">
      <alignment horizontal="right" vertical="top" wrapText="1"/>
    </xf>
    <xf numFmtId="0" fontId="16" fillId="0" borderId="0" xfId="1" applyFont="1" applyAlignment="1">
      <alignment horizontal="right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6" fillId="0" borderId="0" xfId="1" applyFont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Border="1" applyAlignment="1">
      <alignment vertical="top" wrapText="1"/>
    </xf>
    <xf numFmtId="0" fontId="16" fillId="0" borderId="0" xfId="1" applyFont="1" applyFill="1" applyAlignment="1">
      <alignment horizontal="right" wrapText="1"/>
    </xf>
    <xf numFmtId="0" fontId="12" fillId="0" borderId="0" xfId="1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7" fontId="3" fillId="0" borderId="47" xfId="0" applyNumberFormat="1" applyFont="1" applyBorder="1" applyAlignment="1">
      <alignment horizontal="center" vertical="center" wrapText="1"/>
    </xf>
    <xf numFmtId="167" fontId="3" fillId="0" borderId="45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center" vertical="center" wrapText="1"/>
    </xf>
    <xf numFmtId="167" fontId="3" fillId="0" borderId="20" xfId="0" applyNumberFormat="1" applyFont="1" applyBorder="1" applyAlignment="1">
      <alignment horizontal="center" vertical="center" wrapText="1"/>
    </xf>
    <xf numFmtId="167" fontId="3" fillId="0" borderId="48" xfId="0" applyNumberFormat="1" applyFont="1" applyBorder="1" applyAlignment="1">
      <alignment horizontal="center" vertical="center" wrapText="1"/>
    </xf>
    <xf numFmtId="167" fontId="3" fillId="0" borderId="19" xfId="0" applyNumberFormat="1" applyFont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167" fontId="3" fillId="0" borderId="4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67" fontId="14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right" vertical="top" wrapText="1"/>
    </xf>
    <xf numFmtId="0" fontId="16" fillId="0" borderId="0" xfId="1" applyFont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16" fillId="0" borderId="0" xfId="1" applyFont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 wrapText="1"/>
    </xf>
    <xf numFmtId="0" fontId="13" fillId="0" borderId="0" xfId="1" applyFont="1" applyFill="1" applyBorder="1" applyAlignment="1">
      <alignment horizontal="left" wrapText="1"/>
    </xf>
    <xf numFmtId="0" fontId="16" fillId="0" borderId="0" xfId="1" applyFont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 wrapText="1"/>
    </xf>
    <xf numFmtId="0" fontId="16" fillId="0" borderId="0" xfId="1" applyFont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16" fillId="0" borderId="1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7" fontId="8" fillId="0" borderId="22" xfId="0" applyNumberFormat="1" applyFont="1" applyBorder="1" applyAlignment="1">
      <alignment horizontal="center" vertical="center" wrapText="1"/>
    </xf>
    <xf numFmtId="167" fontId="8" fillId="0" borderId="40" xfId="0" applyNumberFormat="1" applyFont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 vertical="center" wrapText="1"/>
    </xf>
    <xf numFmtId="167" fontId="8" fillId="0" borderId="51" xfId="0" applyNumberFormat="1" applyFont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left" vertical="center" wrapText="1"/>
    </xf>
    <xf numFmtId="0" fontId="17" fillId="0" borderId="10" xfId="1" applyFont="1" applyFill="1" applyBorder="1" applyAlignment="1">
      <alignment horizontal="left"/>
    </xf>
    <xf numFmtId="0" fontId="17" fillId="0" borderId="10" xfId="1" applyFont="1" applyFill="1" applyBorder="1" applyAlignment="1">
      <alignment horizontal="left" wrapText="1"/>
    </xf>
    <xf numFmtId="0" fontId="19" fillId="0" borderId="28" xfId="0" applyFont="1" applyFill="1" applyBorder="1"/>
    <xf numFmtId="0" fontId="13" fillId="0" borderId="10" xfId="1" applyFont="1" applyFill="1" applyBorder="1" applyAlignment="1">
      <alignment horizontal="left" wrapText="1"/>
    </xf>
    <xf numFmtId="0" fontId="16" fillId="0" borderId="1" xfId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0" xfId="1" applyFont="1" applyAlignment="1">
      <alignment horizontal="right" vertical="top" wrapText="1"/>
    </xf>
    <xf numFmtId="0" fontId="16" fillId="0" borderId="0" xfId="1" applyFont="1" applyFill="1" applyAlignment="1">
      <alignment horizontal="center" vertical="center" textRotation="90" wrapText="1"/>
    </xf>
    <xf numFmtId="0" fontId="16" fillId="0" borderId="1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17" fillId="0" borderId="43" xfId="1" applyFont="1" applyFill="1" applyBorder="1" applyAlignment="1">
      <alignment horizontal="left"/>
    </xf>
    <xf numFmtId="0" fontId="17" fillId="0" borderId="41" xfId="1" applyFont="1" applyFill="1" applyBorder="1" applyAlignment="1">
      <alignment horizontal="left"/>
    </xf>
    <xf numFmtId="0" fontId="17" fillId="0" borderId="42" xfId="1" applyFont="1" applyFill="1" applyBorder="1" applyAlignment="1">
      <alignment horizontal="left" wrapText="1"/>
    </xf>
    <xf numFmtId="0" fontId="17" fillId="0" borderId="50" xfId="1" applyFont="1" applyFill="1" applyBorder="1" applyAlignment="1">
      <alignment horizontal="left" wrapText="1"/>
    </xf>
    <xf numFmtId="0" fontId="13" fillId="0" borderId="42" xfId="1" applyFont="1" applyFill="1" applyBorder="1" applyAlignment="1">
      <alignment horizontal="left" wrapText="1"/>
    </xf>
    <xf numFmtId="0" fontId="13" fillId="0" borderId="50" xfId="1" applyFont="1" applyFill="1" applyBorder="1" applyAlignment="1">
      <alignment horizontal="left" wrapText="1"/>
    </xf>
    <xf numFmtId="0" fontId="17" fillId="0" borderId="42" xfId="1" applyFont="1" applyFill="1" applyBorder="1" applyAlignment="1">
      <alignment horizontal="left"/>
    </xf>
    <xf numFmtId="0" fontId="17" fillId="0" borderId="50" xfId="1" applyFont="1" applyFill="1" applyBorder="1" applyAlignment="1">
      <alignment horizontal="left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14" fillId="0" borderId="0" xfId="1" applyFont="1" applyAlignment="1">
      <alignment horizontal="righ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7" fillId="0" borderId="0" xfId="3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SC_W\&#1055;&#1088;&#1086;&#1075;&#1085;&#1086;&#1079;\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&#1061;&#1072;&#1085;&#1086;&#1074;&#1072;\&#1043;&#1088;(27.07.00)5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&#1061;&#1072;&#1085;&#1086;&#1074;&#1072;\&#1043;&#1088;(27.07.00)5&#10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91;&#1088;&#1072;&#1085;&#1086;&#1074;/Pr(2000)Tabl/9&#1072;&#1087;&#1088;2003/V&#1094;&#1077;&#1083;2.1_2002.1.04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V&#1045;&#1052;_2001.5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  <sheetName val="2002_v1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Z22"/>
  <sheetViews>
    <sheetView tabSelected="1" view="pageBreakPreview" zoomScale="90" zoomScaleNormal="75" zoomScaleSheetLayoutView="90" workbookViewId="0">
      <selection activeCell="B3" sqref="B3"/>
    </sheetView>
  </sheetViews>
  <sheetFormatPr defaultColWidth="9.140625" defaultRowHeight="51" customHeight="1" outlineLevelCol="1" x14ac:dyDescent="0.25"/>
  <cols>
    <col min="1" max="1" width="18.42578125" style="3" customWidth="1"/>
    <col min="2" max="2" width="23.140625" style="3" customWidth="1"/>
    <col min="3" max="3" width="24.7109375" style="3" customWidth="1"/>
    <col min="4" max="4" width="8.7109375" style="3" customWidth="1"/>
    <col min="5" max="5" width="9" style="3" customWidth="1"/>
    <col min="6" max="6" width="12.28515625" style="3" customWidth="1"/>
    <col min="7" max="7" width="7.5703125" style="3" customWidth="1"/>
    <col min="8" max="9" width="10" style="3" customWidth="1"/>
    <col min="10" max="10" width="10.28515625" style="3" customWidth="1"/>
    <col min="11" max="20" width="10.140625" style="3" customWidth="1"/>
    <col min="21" max="21" width="11.85546875" style="3" customWidth="1"/>
    <col min="22" max="22" width="11.5703125" style="3" customWidth="1"/>
    <col min="23" max="23" width="11.5703125" style="3" customWidth="1" outlineLevel="1"/>
    <col min="24" max="25" width="16.140625" style="3" customWidth="1" outlineLevel="1"/>
    <col min="26" max="26" width="7" style="3" customWidth="1" outlineLevel="1"/>
    <col min="27" max="27" width="9.140625" style="3"/>
    <col min="28" max="28" width="13.85546875" style="3" bestFit="1" customWidth="1"/>
    <col min="29" max="16384" width="9.140625" style="3"/>
  </cols>
  <sheetData>
    <row r="1" spans="1:21" ht="51" customHeight="1" x14ac:dyDescent="0.25">
      <c r="H1" s="137" t="s">
        <v>109</v>
      </c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ht="18.75" customHeight="1" x14ac:dyDescent="0.25"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ht="36.75" customHeight="1" x14ac:dyDescent="0.25">
      <c r="H3" s="142" t="s">
        <v>105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21" ht="27.75" customHeight="1" x14ac:dyDescent="0.25"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1" ht="51" customHeight="1" x14ac:dyDescent="0.25">
      <c r="A5" s="145" t="s">
        <v>100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</row>
    <row r="6" spans="1:21" ht="12" customHeight="1" x14ac:dyDescent="0.25">
      <c r="E6" s="4"/>
      <c r="F6" s="4">
        <v>8</v>
      </c>
    </row>
    <row r="7" spans="1:21" ht="51" customHeight="1" x14ac:dyDescent="0.25">
      <c r="A7" s="146" t="s">
        <v>12</v>
      </c>
      <c r="B7" s="149" t="s">
        <v>13</v>
      </c>
      <c r="C7" s="157" t="s">
        <v>14</v>
      </c>
      <c r="D7" s="160" t="s">
        <v>15</v>
      </c>
      <c r="E7" s="161"/>
      <c r="F7" s="161"/>
      <c r="G7" s="162"/>
      <c r="H7" s="160" t="s">
        <v>0</v>
      </c>
      <c r="I7" s="160"/>
      <c r="J7" s="160"/>
      <c r="K7" s="163"/>
      <c r="L7" s="161"/>
      <c r="M7" s="161"/>
      <c r="N7" s="164"/>
      <c r="O7" s="164"/>
      <c r="P7" s="164"/>
      <c r="Q7" s="164"/>
      <c r="R7" s="164"/>
      <c r="S7" s="164"/>
      <c r="T7" s="164"/>
      <c r="U7" s="162"/>
    </row>
    <row r="8" spans="1:21" ht="51" customHeight="1" x14ac:dyDescent="0.25">
      <c r="A8" s="147"/>
      <c r="B8" s="150"/>
      <c r="C8" s="158"/>
      <c r="D8" s="140" t="s">
        <v>1</v>
      </c>
      <c r="E8" s="152" t="s">
        <v>2</v>
      </c>
      <c r="F8" s="152" t="s">
        <v>3</v>
      </c>
      <c r="G8" s="138" t="s">
        <v>4</v>
      </c>
      <c r="H8" s="140" t="s">
        <v>5</v>
      </c>
      <c r="I8" s="154" t="s">
        <v>6</v>
      </c>
      <c r="J8" s="152" t="s">
        <v>7</v>
      </c>
      <c r="K8" s="152" t="s">
        <v>11</v>
      </c>
      <c r="L8" s="143" t="s">
        <v>81</v>
      </c>
      <c r="M8" s="152" t="s">
        <v>85</v>
      </c>
      <c r="N8" s="152" t="s">
        <v>90</v>
      </c>
      <c r="O8" s="152" t="s">
        <v>92</v>
      </c>
      <c r="P8" s="152" t="s">
        <v>95</v>
      </c>
      <c r="Q8" s="152" t="s">
        <v>82</v>
      </c>
      <c r="R8" s="152" t="s">
        <v>83</v>
      </c>
      <c r="S8" s="152" t="s">
        <v>87</v>
      </c>
      <c r="T8" s="152" t="s">
        <v>91</v>
      </c>
      <c r="U8" s="138" t="s">
        <v>101</v>
      </c>
    </row>
    <row r="9" spans="1:21" ht="51" customHeight="1" x14ac:dyDescent="0.25">
      <c r="A9" s="148"/>
      <c r="B9" s="151"/>
      <c r="C9" s="159"/>
      <c r="D9" s="141"/>
      <c r="E9" s="153"/>
      <c r="F9" s="153"/>
      <c r="G9" s="139"/>
      <c r="H9" s="141"/>
      <c r="I9" s="155"/>
      <c r="J9" s="153"/>
      <c r="K9" s="153"/>
      <c r="L9" s="144"/>
      <c r="M9" s="153"/>
      <c r="N9" s="153"/>
      <c r="O9" s="153"/>
      <c r="P9" s="153"/>
      <c r="Q9" s="153"/>
      <c r="R9" s="153"/>
      <c r="S9" s="153"/>
      <c r="T9" s="153"/>
      <c r="U9" s="139"/>
    </row>
    <row r="10" spans="1:21" ht="51" customHeight="1" x14ac:dyDescent="0.25">
      <c r="A10" s="156" t="s">
        <v>16</v>
      </c>
      <c r="B10" s="156" t="s">
        <v>20</v>
      </c>
      <c r="C10" s="85" t="s">
        <v>17</v>
      </c>
      <c r="D10" s="51" t="s">
        <v>10</v>
      </c>
      <c r="E10" s="49" t="s">
        <v>18</v>
      </c>
      <c r="F10" s="49" t="s">
        <v>18</v>
      </c>
      <c r="G10" s="50" t="s">
        <v>18</v>
      </c>
      <c r="H10" s="123">
        <v>1891.06</v>
      </c>
      <c r="I10" s="124">
        <v>2013.5</v>
      </c>
      <c r="J10" s="124">
        <v>2604.41</v>
      </c>
      <c r="K10" s="125">
        <v>2653.7</v>
      </c>
      <c r="L10" s="126">
        <v>2244.6</v>
      </c>
      <c r="M10" s="125">
        <v>2244.6</v>
      </c>
      <c r="N10" s="126">
        <v>1012.9</v>
      </c>
      <c r="O10" s="124">
        <v>1017.8</v>
      </c>
      <c r="P10" s="124">
        <v>1017.8</v>
      </c>
      <c r="Q10" s="124">
        <v>1032.2</v>
      </c>
      <c r="R10" s="124">
        <v>1037.4000000000001</v>
      </c>
      <c r="S10" s="124">
        <v>829.9</v>
      </c>
      <c r="T10" s="124">
        <v>829.9</v>
      </c>
      <c r="U10" s="125">
        <v>20429.769999999997</v>
      </c>
    </row>
    <row r="11" spans="1:21" ht="51" customHeight="1" x14ac:dyDescent="0.25">
      <c r="A11" s="156"/>
      <c r="B11" s="156"/>
      <c r="C11" s="86" t="s">
        <v>19</v>
      </c>
      <c r="D11" s="87"/>
      <c r="E11" s="37"/>
      <c r="F11" s="37"/>
      <c r="G11" s="79"/>
      <c r="H11" s="88"/>
      <c r="I11" s="89"/>
      <c r="J11" s="44"/>
      <c r="K11" s="90"/>
      <c r="L11" s="38"/>
      <c r="M11" s="38"/>
      <c r="N11" s="38"/>
      <c r="O11" s="38"/>
      <c r="P11" s="38"/>
      <c r="Q11" s="38"/>
      <c r="R11" s="38"/>
      <c r="S11" s="38"/>
      <c r="T11" s="38"/>
      <c r="U11" s="91"/>
    </row>
    <row r="12" spans="1:21" ht="51" customHeight="1" x14ac:dyDescent="0.25">
      <c r="A12" s="156"/>
      <c r="B12" s="156"/>
      <c r="C12" s="156" t="s">
        <v>9</v>
      </c>
      <c r="D12" s="47" t="s">
        <v>10</v>
      </c>
      <c r="E12" s="40" t="s">
        <v>84</v>
      </c>
      <c r="F12" s="41">
        <v>4937423</v>
      </c>
      <c r="G12" s="45">
        <v>611</v>
      </c>
      <c r="H12" s="43">
        <v>60</v>
      </c>
      <c r="I12" s="92"/>
      <c r="J12" s="43"/>
      <c r="K12" s="38"/>
      <c r="L12" s="43"/>
      <c r="M12" s="42"/>
      <c r="N12" s="42"/>
      <c r="O12" s="42"/>
      <c r="P12" s="42"/>
      <c r="Q12" s="42"/>
      <c r="R12" s="42"/>
      <c r="S12" s="42"/>
      <c r="T12" s="42"/>
      <c r="U12" s="93">
        <v>60</v>
      </c>
    </row>
    <row r="13" spans="1:21" ht="51" customHeight="1" x14ac:dyDescent="0.25">
      <c r="A13" s="156"/>
      <c r="B13" s="156"/>
      <c r="C13" s="156"/>
      <c r="D13" s="48" t="s">
        <v>10</v>
      </c>
      <c r="E13" s="39" t="s">
        <v>84</v>
      </c>
      <c r="F13" s="37">
        <v>4939423</v>
      </c>
      <c r="G13" s="46">
        <v>611</v>
      </c>
      <c r="H13" s="44">
        <v>0.06</v>
      </c>
      <c r="I13" s="89"/>
      <c r="J13" s="44"/>
      <c r="K13" s="38"/>
      <c r="L13" s="44"/>
      <c r="M13" s="38"/>
      <c r="N13" s="38"/>
      <c r="O13" s="38"/>
      <c r="P13" s="38"/>
      <c r="Q13" s="38"/>
      <c r="R13" s="38"/>
      <c r="S13" s="38"/>
      <c r="T13" s="38"/>
      <c r="U13" s="93">
        <v>0.06</v>
      </c>
    </row>
    <row r="14" spans="1:21" ht="51" customHeight="1" x14ac:dyDescent="0.25">
      <c r="A14" s="156"/>
      <c r="B14" s="156"/>
      <c r="C14" s="156"/>
      <c r="D14" s="48" t="s">
        <v>10</v>
      </c>
      <c r="E14" s="39" t="s">
        <v>84</v>
      </c>
      <c r="F14" s="37">
        <v>5021021</v>
      </c>
      <c r="G14" s="46">
        <v>611</v>
      </c>
      <c r="H14" s="44">
        <v>62</v>
      </c>
      <c r="I14" s="89">
        <v>181.55</v>
      </c>
      <c r="J14" s="44"/>
      <c r="K14" s="38"/>
      <c r="L14" s="44"/>
      <c r="M14" s="38"/>
      <c r="N14" s="38"/>
      <c r="O14" s="38"/>
      <c r="P14" s="38"/>
      <c r="Q14" s="38"/>
      <c r="R14" s="38"/>
      <c r="S14" s="38"/>
      <c r="T14" s="38"/>
      <c r="U14" s="93">
        <v>243.55</v>
      </c>
    </row>
    <row r="15" spans="1:21" ht="51" customHeight="1" x14ac:dyDescent="0.25">
      <c r="A15" s="156"/>
      <c r="B15" s="156"/>
      <c r="C15" s="156"/>
      <c r="D15" s="48" t="s">
        <v>10</v>
      </c>
      <c r="E15" s="39" t="s">
        <v>84</v>
      </c>
      <c r="F15" s="37">
        <v>5020010210</v>
      </c>
      <c r="G15" s="46">
        <v>611</v>
      </c>
      <c r="H15" s="44"/>
      <c r="I15" s="89"/>
      <c r="J15" s="44">
        <v>23.7</v>
      </c>
      <c r="K15" s="38">
        <v>30.3</v>
      </c>
      <c r="L15" s="44"/>
      <c r="M15" s="38"/>
      <c r="N15" s="38"/>
      <c r="O15" s="38"/>
      <c r="P15" s="38"/>
      <c r="Q15" s="38"/>
      <c r="R15" s="38"/>
      <c r="S15" s="38"/>
      <c r="T15" s="38"/>
      <c r="U15" s="93">
        <v>54</v>
      </c>
    </row>
    <row r="16" spans="1:21" ht="51" customHeight="1" x14ac:dyDescent="0.25">
      <c r="A16" s="156"/>
      <c r="B16" s="156"/>
      <c r="C16" s="156"/>
      <c r="D16" s="48" t="s">
        <v>10</v>
      </c>
      <c r="E16" s="39" t="s">
        <v>84</v>
      </c>
      <c r="F16" s="37">
        <v>5098061</v>
      </c>
      <c r="G16" s="46">
        <v>611</v>
      </c>
      <c r="H16" s="88">
        <v>1769</v>
      </c>
      <c r="I16" s="89">
        <v>1831.95</v>
      </c>
      <c r="J16" s="44"/>
      <c r="K16" s="38"/>
      <c r="L16" s="44"/>
      <c r="M16" s="38"/>
      <c r="N16" s="38"/>
      <c r="O16" s="38"/>
      <c r="P16" s="38"/>
      <c r="Q16" s="38"/>
      <c r="R16" s="38"/>
      <c r="S16" s="38"/>
      <c r="T16" s="38"/>
      <c r="U16" s="93">
        <v>3600.95</v>
      </c>
    </row>
    <row r="17" spans="1:21" ht="51" customHeight="1" x14ac:dyDescent="0.25">
      <c r="A17" s="156"/>
      <c r="B17" s="156"/>
      <c r="C17" s="156"/>
      <c r="D17" s="48" t="s">
        <v>10</v>
      </c>
      <c r="E17" s="39" t="s">
        <v>84</v>
      </c>
      <c r="F17" s="37">
        <v>5090080610</v>
      </c>
      <c r="G17" s="79">
        <v>611</v>
      </c>
      <c r="H17" s="88"/>
      <c r="I17" s="89"/>
      <c r="J17" s="44">
        <v>2180.71</v>
      </c>
      <c r="K17" s="38">
        <v>1977.9999999999998</v>
      </c>
      <c r="L17" s="44"/>
      <c r="M17" s="38"/>
      <c r="N17" s="38"/>
      <c r="O17" s="38"/>
      <c r="P17" s="38"/>
      <c r="Q17" s="38"/>
      <c r="R17" s="38"/>
      <c r="S17" s="38"/>
      <c r="T17" s="38"/>
      <c r="U17" s="93">
        <v>4158.71</v>
      </c>
    </row>
    <row r="18" spans="1:21" ht="51" customHeight="1" x14ac:dyDescent="0.25">
      <c r="A18" s="156"/>
      <c r="B18" s="156"/>
      <c r="C18" s="156"/>
      <c r="D18" s="48" t="s">
        <v>10</v>
      </c>
      <c r="E18" s="39" t="s">
        <v>84</v>
      </c>
      <c r="F18" s="37">
        <v>5090080610</v>
      </c>
      <c r="G18" s="79">
        <v>612</v>
      </c>
      <c r="H18" s="88"/>
      <c r="I18" s="92"/>
      <c r="J18" s="43">
        <v>400</v>
      </c>
      <c r="K18" s="42"/>
      <c r="L18" s="43"/>
      <c r="M18" s="42"/>
      <c r="N18" s="42"/>
      <c r="O18" s="42"/>
      <c r="P18" s="42"/>
      <c r="Q18" s="42"/>
      <c r="R18" s="42"/>
      <c r="S18" s="42"/>
      <c r="T18" s="42"/>
      <c r="U18" s="93">
        <v>400</v>
      </c>
    </row>
    <row r="19" spans="1:21" ht="51" customHeight="1" x14ac:dyDescent="0.25">
      <c r="A19" s="156"/>
      <c r="B19" s="156"/>
      <c r="C19" s="156"/>
      <c r="D19" s="47" t="s">
        <v>10</v>
      </c>
      <c r="E19" s="40" t="s">
        <v>84</v>
      </c>
      <c r="F19" s="41" t="s">
        <v>88</v>
      </c>
      <c r="G19" s="78">
        <v>612</v>
      </c>
      <c r="H19" s="88"/>
      <c r="I19" s="89"/>
      <c r="J19" s="44"/>
      <c r="K19" s="38">
        <v>2.7</v>
      </c>
      <c r="L19" s="44"/>
      <c r="M19" s="38"/>
      <c r="N19" s="38"/>
      <c r="O19" s="38"/>
      <c r="P19" s="38"/>
      <c r="Q19" s="38"/>
      <c r="R19" s="38"/>
      <c r="S19" s="38"/>
      <c r="T19" s="38"/>
      <c r="U19" s="93">
        <v>2.7</v>
      </c>
    </row>
    <row r="20" spans="1:21" ht="51" customHeight="1" x14ac:dyDescent="0.25">
      <c r="A20" s="156"/>
      <c r="B20" s="156"/>
      <c r="C20" s="156"/>
      <c r="D20" s="48" t="s">
        <v>10</v>
      </c>
      <c r="E20" s="39" t="s">
        <v>84</v>
      </c>
      <c r="F20" s="37" t="s">
        <v>89</v>
      </c>
      <c r="G20" s="46">
        <v>612</v>
      </c>
      <c r="H20" s="44"/>
      <c r="I20" s="89"/>
      <c r="J20" s="44"/>
      <c r="K20" s="38">
        <v>261.89999999999998</v>
      </c>
      <c r="L20" s="44"/>
      <c r="M20" s="38"/>
      <c r="N20" s="38"/>
      <c r="O20" s="38"/>
      <c r="P20" s="38"/>
      <c r="Q20" s="38"/>
      <c r="R20" s="38"/>
      <c r="S20" s="38"/>
      <c r="T20" s="38"/>
      <c r="U20" s="93">
        <v>261.89999999999998</v>
      </c>
    </row>
    <row r="21" spans="1:21" ht="51" customHeight="1" x14ac:dyDescent="0.25">
      <c r="A21" s="156"/>
      <c r="B21" s="156"/>
      <c r="C21" s="156"/>
      <c r="D21" s="94" t="s">
        <v>10</v>
      </c>
      <c r="E21" s="39" t="s">
        <v>84</v>
      </c>
      <c r="F21" s="37">
        <v>5090010460</v>
      </c>
      <c r="G21" s="46">
        <v>611</v>
      </c>
      <c r="H21" s="44"/>
      <c r="I21" s="89"/>
      <c r="J21" s="44"/>
      <c r="K21" s="38">
        <v>180.8</v>
      </c>
      <c r="L21" s="44"/>
      <c r="M21" s="38"/>
      <c r="N21" s="38"/>
      <c r="O21" s="38"/>
      <c r="P21" s="38"/>
      <c r="Q21" s="38"/>
      <c r="R21" s="38"/>
      <c r="S21" s="38"/>
      <c r="T21" s="38"/>
      <c r="U21" s="93">
        <v>180.8</v>
      </c>
    </row>
    <row r="22" spans="1:21" ht="51" customHeight="1" x14ac:dyDescent="0.25">
      <c r="A22" s="156"/>
      <c r="B22" s="156"/>
      <c r="C22" s="156"/>
      <c r="D22" s="47" t="s">
        <v>10</v>
      </c>
      <c r="E22" s="40" t="s">
        <v>84</v>
      </c>
      <c r="F22" s="41">
        <v>5090080620</v>
      </c>
      <c r="G22" s="78">
        <v>540</v>
      </c>
      <c r="H22" s="95"/>
      <c r="I22" s="92"/>
      <c r="J22" s="43"/>
      <c r="K22" s="42">
        <v>200</v>
      </c>
      <c r="L22" s="43">
        <v>2244.6</v>
      </c>
      <c r="M22" s="43">
        <v>2244.6</v>
      </c>
      <c r="N22" s="43">
        <v>1012.9</v>
      </c>
      <c r="O22" s="43">
        <v>1017.8</v>
      </c>
      <c r="P22" s="43">
        <v>1017.8</v>
      </c>
      <c r="Q22" s="43">
        <v>1032.2</v>
      </c>
      <c r="R22" s="43">
        <v>1037.4000000000001</v>
      </c>
      <c r="S22" s="43">
        <v>829.9</v>
      </c>
      <c r="T22" s="43">
        <v>829.9</v>
      </c>
      <c r="U22" s="93">
        <v>11467.099999999999</v>
      </c>
    </row>
  </sheetData>
  <mergeCells count="29">
    <mergeCell ref="A10:A22"/>
    <mergeCell ref="B10:B22"/>
    <mergeCell ref="C12:C22"/>
    <mergeCell ref="N8:N9"/>
    <mergeCell ref="C7:C9"/>
    <mergeCell ref="D7:G7"/>
    <mergeCell ref="H7:U7"/>
    <mergeCell ref="K8:K9"/>
    <mergeCell ref="O8:O9"/>
    <mergeCell ref="Q8:Q9"/>
    <mergeCell ref="R8:R9"/>
    <mergeCell ref="S8:S9"/>
    <mergeCell ref="T8:T9"/>
    <mergeCell ref="H1:U1"/>
    <mergeCell ref="G8:G9"/>
    <mergeCell ref="H8:H9"/>
    <mergeCell ref="H3:U3"/>
    <mergeCell ref="L8:L9"/>
    <mergeCell ref="U8:U9"/>
    <mergeCell ref="A5:U5"/>
    <mergeCell ref="A7:A9"/>
    <mergeCell ref="B7:B9"/>
    <mergeCell ref="F8:F9"/>
    <mergeCell ref="M8:M9"/>
    <mergeCell ref="I8:I9"/>
    <mergeCell ref="J8:J9"/>
    <mergeCell ref="D8:D9"/>
    <mergeCell ref="E8:E9"/>
    <mergeCell ref="P8:P9"/>
  </mergeCells>
  <phoneticPr fontId="9" type="noConversion"/>
  <pageMargins left="0.39370078740157483" right="0.39370078740157483" top="1.1811023622047245" bottom="0.27559055118110237" header="0.23622047244094491" footer="0.15748031496062992"/>
  <pageSetup paperSize="9" scale="56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AD12"/>
  <sheetViews>
    <sheetView view="pageBreakPreview" zoomScaleNormal="100" zoomScaleSheetLayoutView="100" workbookViewId="0">
      <selection activeCell="A2" sqref="A2"/>
    </sheetView>
  </sheetViews>
  <sheetFormatPr defaultColWidth="9.140625" defaultRowHeight="12.75" x14ac:dyDescent="0.2"/>
  <cols>
    <col min="1" max="1" width="16" style="9" customWidth="1"/>
    <col min="2" max="2" width="29.42578125" style="9" customWidth="1"/>
    <col min="3" max="3" width="20.28515625" style="10" customWidth="1"/>
    <col min="4" max="17" width="12.7109375" style="9" customWidth="1"/>
    <col min="18" max="18" width="8.140625" style="9" customWidth="1"/>
    <col min="19" max="30" width="9.140625" style="2"/>
    <col min="31" max="16384" width="9.140625" style="1"/>
  </cols>
  <sheetData>
    <row r="1" spans="1:17" ht="42.75" customHeight="1" x14ac:dyDescent="0.25">
      <c r="A1" s="3"/>
      <c r="B1" s="3"/>
      <c r="C1" s="3"/>
      <c r="D1" s="1"/>
      <c r="E1" s="168" t="s">
        <v>110</v>
      </c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7" ht="15.75" x14ac:dyDescent="0.25">
      <c r="A2" s="3"/>
      <c r="B2" s="3"/>
      <c r="C2" s="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33.75" customHeight="1" x14ac:dyDescent="0.25">
      <c r="A3" s="3"/>
      <c r="B3" s="3"/>
      <c r="C3" s="3"/>
      <c r="E3" s="168" t="s">
        <v>106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17" ht="15.75" x14ac:dyDescent="0.25">
      <c r="A4" s="3"/>
      <c r="B4" s="3"/>
      <c r="C4" s="3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15.75" x14ac:dyDescent="0.2">
      <c r="A5" s="174" t="s">
        <v>86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1:17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x14ac:dyDescent="0.2">
      <c r="A7" s="169" t="s">
        <v>21</v>
      </c>
      <c r="B7" s="169" t="s">
        <v>107</v>
      </c>
      <c r="C7" s="169" t="s">
        <v>22</v>
      </c>
      <c r="D7" s="171" t="s">
        <v>23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3"/>
    </row>
    <row r="8" spans="1:17" ht="32.25" customHeight="1" x14ac:dyDescent="0.2">
      <c r="A8" s="170"/>
      <c r="B8" s="170"/>
      <c r="C8" s="170"/>
      <c r="D8" s="96" t="s">
        <v>5</v>
      </c>
      <c r="E8" s="96" t="s">
        <v>6</v>
      </c>
      <c r="F8" s="96" t="s">
        <v>7</v>
      </c>
      <c r="G8" s="96" t="s">
        <v>11</v>
      </c>
      <c r="H8" s="96" t="s">
        <v>81</v>
      </c>
      <c r="I8" s="96" t="s">
        <v>85</v>
      </c>
      <c r="J8" s="96" t="s">
        <v>90</v>
      </c>
      <c r="K8" s="96" t="s">
        <v>92</v>
      </c>
      <c r="L8" s="96" t="s">
        <v>95</v>
      </c>
      <c r="M8" s="96" t="s">
        <v>82</v>
      </c>
      <c r="N8" s="96" t="s">
        <v>83</v>
      </c>
      <c r="O8" s="96" t="s">
        <v>87</v>
      </c>
      <c r="P8" s="96" t="s">
        <v>91</v>
      </c>
      <c r="Q8" s="96" t="s">
        <v>101</v>
      </c>
    </row>
    <row r="9" spans="1:17" ht="15.75" x14ac:dyDescent="0.2">
      <c r="A9" s="165" t="s">
        <v>16</v>
      </c>
      <c r="B9" s="165" t="s">
        <v>20</v>
      </c>
      <c r="C9" s="6" t="s">
        <v>24</v>
      </c>
      <c r="D9" s="97">
        <v>1891.06</v>
      </c>
      <c r="E9" s="97">
        <v>2013.5</v>
      </c>
      <c r="F9" s="97">
        <v>2604.41</v>
      </c>
      <c r="G9" s="5">
        <v>2653.7</v>
      </c>
      <c r="H9" s="5">
        <v>2244.6</v>
      </c>
      <c r="I9" s="5">
        <v>2244.6</v>
      </c>
      <c r="J9" s="5">
        <v>1012.9</v>
      </c>
      <c r="K9" s="5">
        <v>1017.8</v>
      </c>
      <c r="L9" s="5">
        <v>1017.8</v>
      </c>
      <c r="M9" s="5">
        <v>1032.2</v>
      </c>
      <c r="N9" s="5">
        <v>1037.4000000000001</v>
      </c>
      <c r="O9" s="5">
        <v>829.9</v>
      </c>
      <c r="P9" s="5">
        <v>829.9</v>
      </c>
      <c r="Q9" s="97">
        <v>20429.770000000004</v>
      </c>
    </row>
    <row r="10" spans="1:17" ht="15.75" x14ac:dyDescent="0.2">
      <c r="A10" s="166"/>
      <c r="B10" s="166"/>
      <c r="C10" s="6" t="s">
        <v>25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97"/>
    </row>
    <row r="11" spans="1:17" ht="31.5" x14ac:dyDescent="0.2">
      <c r="A11" s="166"/>
      <c r="B11" s="166"/>
      <c r="C11" s="8" t="s">
        <v>26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97"/>
    </row>
    <row r="12" spans="1:17" ht="63" x14ac:dyDescent="0.2">
      <c r="A12" s="167"/>
      <c r="B12" s="167"/>
      <c r="C12" s="8" t="s">
        <v>27</v>
      </c>
      <c r="D12" s="98">
        <v>1891.06</v>
      </c>
      <c r="E12" s="98">
        <v>2013.5</v>
      </c>
      <c r="F12" s="98">
        <v>2604.41</v>
      </c>
      <c r="G12" s="5">
        <v>2653.7</v>
      </c>
      <c r="H12" s="5">
        <v>2244.6</v>
      </c>
      <c r="I12" s="5">
        <v>2244.6</v>
      </c>
      <c r="J12" s="5">
        <v>1012.9</v>
      </c>
      <c r="K12" s="5">
        <v>1017.8</v>
      </c>
      <c r="L12" s="5">
        <v>1017.8</v>
      </c>
      <c r="M12" s="5">
        <v>1032.2</v>
      </c>
      <c r="N12" s="5">
        <v>1037.4000000000001</v>
      </c>
      <c r="O12" s="5">
        <v>829.9</v>
      </c>
      <c r="P12" s="5">
        <v>829.9</v>
      </c>
      <c r="Q12" s="97">
        <v>20429.770000000004</v>
      </c>
    </row>
  </sheetData>
  <mergeCells count="9">
    <mergeCell ref="A9:A12"/>
    <mergeCell ref="B9:B12"/>
    <mergeCell ref="E3:Q3"/>
    <mergeCell ref="E1:Q1"/>
    <mergeCell ref="B7:B8"/>
    <mergeCell ref="C7:C8"/>
    <mergeCell ref="D7:Q7"/>
    <mergeCell ref="A5:Q5"/>
    <mergeCell ref="A7:A8"/>
  </mergeCells>
  <phoneticPr fontId="9" type="noConversion"/>
  <pageMargins left="0.39370078740157483" right="0.39370078740157483" top="1.1811023622047245" bottom="0.23622047244094491" header="0.15748031496062992" footer="0.1574803149606299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AR26"/>
  <sheetViews>
    <sheetView view="pageBreakPreview" zoomScale="90" zoomScaleNormal="100" zoomScaleSheetLayoutView="90" workbookViewId="0">
      <selection activeCell="Q13" sqref="Q13"/>
    </sheetView>
  </sheetViews>
  <sheetFormatPr defaultColWidth="9.140625" defaultRowHeight="18.75" outlineLevelRow="1" x14ac:dyDescent="0.2"/>
  <cols>
    <col min="1" max="1" width="46.140625" style="14" customWidth="1"/>
    <col min="2" max="16" width="8.85546875" style="13" customWidth="1"/>
    <col min="17" max="19" width="9.5703125" style="13" customWidth="1"/>
    <col min="20" max="20" width="9.28515625" style="14" customWidth="1"/>
    <col min="21" max="21" width="9.5703125" style="14" customWidth="1"/>
    <col min="22" max="31" width="9.5703125" style="13" customWidth="1"/>
    <col min="32" max="32" width="8.42578125" style="13" customWidth="1"/>
    <col min="33" max="33" width="17.5703125" style="13" customWidth="1"/>
    <col min="34" max="34" width="14.28515625" style="13" customWidth="1"/>
    <col min="35" max="35" width="13.140625" style="13" customWidth="1"/>
    <col min="36" max="36" width="10.140625" style="13" customWidth="1"/>
    <col min="37" max="37" width="11.28515625" style="13" customWidth="1"/>
    <col min="38" max="38" width="12.85546875" style="13" customWidth="1"/>
    <col min="39" max="39" width="10.140625" style="13" customWidth="1"/>
    <col min="40" max="40" width="4.7109375" style="13" customWidth="1"/>
    <col min="41" max="41" width="5.5703125" style="13" customWidth="1"/>
    <col min="42" max="42" width="6.140625" style="13" customWidth="1"/>
    <col min="43" max="43" width="5.85546875" style="13" customWidth="1"/>
    <col min="44" max="16384" width="9.140625" style="13"/>
  </cols>
  <sheetData>
    <row r="1" spans="1:44" s="12" customFormat="1" ht="42" customHeight="1" x14ac:dyDescent="0.3">
      <c r="A1" s="11"/>
      <c r="Q1" s="175" t="s">
        <v>111</v>
      </c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</row>
    <row r="2" spans="1:44" s="12" customFormat="1" ht="12.75" customHeight="1" x14ac:dyDescent="0.3">
      <c r="A2" s="11"/>
      <c r="G2" s="52"/>
      <c r="H2" s="59"/>
      <c r="I2" s="59"/>
      <c r="J2" s="59"/>
      <c r="K2" s="59"/>
      <c r="L2" s="59"/>
      <c r="M2" s="59"/>
      <c r="N2" s="59"/>
      <c r="O2" s="59"/>
      <c r="P2" s="59"/>
      <c r="Q2" s="76"/>
      <c r="R2" s="76"/>
      <c r="S2" s="76"/>
      <c r="T2" s="99"/>
      <c r="U2" s="83"/>
      <c r="V2" s="77"/>
      <c r="W2" s="77"/>
      <c r="X2" s="77"/>
      <c r="Y2" s="77"/>
      <c r="Z2" s="77"/>
      <c r="AA2" s="77"/>
      <c r="AB2" s="77"/>
      <c r="AC2" s="77"/>
      <c r="AD2" s="77"/>
      <c r="AE2" s="77"/>
    </row>
    <row r="3" spans="1:44" s="12" customFormat="1" ht="39.75" customHeight="1" x14ac:dyDescent="0.3">
      <c r="A3" s="11"/>
      <c r="Q3" s="175" t="s">
        <v>102</v>
      </c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</row>
    <row r="4" spans="1:44" s="12" customFormat="1" ht="18.75" customHeight="1" x14ac:dyDescent="0.3">
      <c r="A4" s="11"/>
      <c r="Q4" s="52"/>
      <c r="R4" s="52"/>
      <c r="S4" s="52"/>
      <c r="T4" s="84"/>
      <c r="U4" s="84"/>
      <c r="V4" s="59"/>
      <c r="W4" s="59"/>
      <c r="X4" s="52"/>
      <c r="Y4" s="59"/>
      <c r="Z4" s="59"/>
      <c r="AA4" s="59"/>
      <c r="AB4" s="59"/>
      <c r="AC4" s="59"/>
      <c r="AD4" s="59"/>
      <c r="AE4" s="59"/>
    </row>
    <row r="5" spans="1:44" ht="21.75" customHeight="1" x14ac:dyDescent="0.2">
      <c r="A5" s="178" t="s">
        <v>28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80"/>
      <c r="Z5" s="100"/>
      <c r="AA5" s="102"/>
      <c r="AB5" s="108"/>
      <c r="AC5" s="113"/>
      <c r="AD5" s="119"/>
      <c r="AE5" s="116"/>
    </row>
    <row r="6" spans="1:44" ht="10.5" customHeight="1" x14ac:dyDescent="0.2"/>
    <row r="7" spans="1:44" s="55" customFormat="1" ht="39.75" customHeight="1" x14ac:dyDescent="0.2">
      <c r="A7" s="177" t="s">
        <v>29</v>
      </c>
      <c r="B7" s="187" t="s">
        <v>30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7" t="s">
        <v>31</v>
      </c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</row>
    <row r="8" spans="1:44" s="14" customFormat="1" ht="37.5" x14ac:dyDescent="0.2">
      <c r="A8" s="177"/>
      <c r="B8" s="115" t="s">
        <v>32</v>
      </c>
      <c r="C8" s="115" t="s">
        <v>33</v>
      </c>
      <c r="D8" s="115" t="s">
        <v>5</v>
      </c>
      <c r="E8" s="115" t="s">
        <v>6</v>
      </c>
      <c r="F8" s="115" t="s">
        <v>7</v>
      </c>
      <c r="G8" s="115" t="s">
        <v>11</v>
      </c>
      <c r="H8" s="115" t="s">
        <v>81</v>
      </c>
      <c r="I8" s="115" t="s">
        <v>85</v>
      </c>
      <c r="J8" s="115" t="s">
        <v>90</v>
      </c>
      <c r="K8" s="115" t="s">
        <v>92</v>
      </c>
      <c r="L8" s="115" t="s">
        <v>95</v>
      </c>
      <c r="M8" s="115" t="s">
        <v>82</v>
      </c>
      <c r="N8" s="115" t="s">
        <v>83</v>
      </c>
      <c r="O8" s="136" t="s">
        <v>87</v>
      </c>
      <c r="P8" s="115" t="s">
        <v>91</v>
      </c>
      <c r="Q8" s="127" t="s">
        <v>32</v>
      </c>
      <c r="R8" s="127" t="s">
        <v>33</v>
      </c>
      <c r="S8" s="127" t="s">
        <v>5</v>
      </c>
      <c r="T8" s="127" t="s">
        <v>6</v>
      </c>
      <c r="U8" s="127" t="s">
        <v>7</v>
      </c>
      <c r="V8" s="127" t="s">
        <v>11</v>
      </c>
      <c r="W8" s="127" t="s">
        <v>81</v>
      </c>
      <c r="X8" s="127" t="s">
        <v>85</v>
      </c>
      <c r="Y8" s="127" t="s">
        <v>90</v>
      </c>
      <c r="Z8" s="127" t="s">
        <v>92</v>
      </c>
      <c r="AA8" s="127" t="s">
        <v>95</v>
      </c>
      <c r="AB8" s="127" t="s">
        <v>82</v>
      </c>
      <c r="AC8" s="127" t="s">
        <v>83</v>
      </c>
      <c r="AD8" s="127" t="s">
        <v>87</v>
      </c>
      <c r="AE8" s="127" t="s">
        <v>91</v>
      </c>
    </row>
    <row r="9" spans="1:44" s="14" customFormat="1" x14ac:dyDescent="0.3">
      <c r="A9" s="185" t="s">
        <v>34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05"/>
      <c r="AB9" s="105"/>
      <c r="AC9" s="105"/>
      <c r="AD9" s="132"/>
      <c r="AE9" s="132"/>
      <c r="AR9" s="176"/>
    </row>
    <row r="10" spans="1:44" s="15" customFormat="1" x14ac:dyDescent="0.3">
      <c r="A10" s="179" t="s">
        <v>35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05"/>
      <c r="AB10" s="105"/>
      <c r="AC10" s="105"/>
      <c r="AD10" s="132"/>
      <c r="AE10" s="132"/>
      <c r="AR10" s="176"/>
    </row>
    <row r="11" spans="1:44" s="14" customFormat="1" ht="31.5" customHeight="1" x14ac:dyDescent="0.2">
      <c r="A11" s="16" t="s">
        <v>36</v>
      </c>
      <c r="B11" s="17">
        <v>16</v>
      </c>
      <c r="C11" s="17">
        <v>17</v>
      </c>
      <c r="D11" s="17">
        <v>18</v>
      </c>
      <c r="E11" s="17">
        <v>18</v>
      </c>
      <c r="F11" s="17">
        <v>18</v>
      </c>
      <c r="G11" s="17">
        <v>18</v>
      </c>
      <c r="H11" s="17">
        <v>18</v>
      </c>
      <c r="I11" s="17">
        <v>18</v>
      </c>
      <c r="J11" s="17">
        <v>18</v>
      </c>
      <c r="K11" s="17">
        <v>18</v>
      </c>
      <c r="L11" s="17">
        <v>18</v>
      </c>
      <c r="M11" s="17">
        <v>18</v>
      </c>
      <c r="N11" s="17">
        <v>18</v>
      </c>
      <c r="O11" s="17">
        <v>18</v>
      </c>
      <c r="P11" s="17">
        <v>18</v>
      </c>
      <c r="Q11" s="18">
        <f>B11*1344/14165</f>
        <v>1.5181080127073774</v>
      </c>
      <c r="R11" s="18">
        <f>C11*1622/14294</f>
        <v>1.9290611445361689</v>
      </c>
      <c r="S11" s="18">
        <f>D11*1769/14520</f>
        <v>2.1929752066115702</v>
      </c>
      <c r="T11" s="18">
        <v>2.1929752066115702</v>
      </c>
      <c r="U11" s="18">
        <f t="shared" ref="U11:AC13" si="0">F11*2180.71/14526</f>
        <v>2.7022428748451053</v>
      </c>
      <c r="V11" s="18">
        <f t="shared" si="0"/>
        <v>2.7022428748451053</v>
      </c>
      <c r="W11" s="18">
        <f t="shared" si="0"/>
        <v>2.7022428748451053</v>
      </c>
      <c r="X11" s="18">
        <f t="shared" si="0"/>
        <v>2.7022428748451053</v>
      </c>
      <c r="Y11" s="18">
        <f t="shared" si="0"/>
        <v>2.7022428748451053</v>
      </c>
      <c r="Z11" s="18">
        <f t="shared" si="0"/>
        <v>2.7022428748451053</v>
      </c>
      <c r="AA11" s="18">
        <f t="shared" si="0"/>
        <v>2.7022428748451053</v>
      </c>
      <c r="AB11" s="18">
        <f t="shared" si="0"/>
        <v>2.7022428748451053</v>
      </c>
      <c r="AC11" s="18">
        <f t="shared" si="0"/>
        <v>2.7022428748451053</v>
      </c>
      <c r="AD11" s="18">
        <f>N11*2180.71/14526</f>
        <v>2.7022428748451053</v>
      </c>
      <c r="AE11" s="18">
        <f t="shared" ref="AE11:AE13" si="1">P11*2180.71/14526</f>
        <v>2.7022428748451053</v>
      </c>
      <c r="AR11" s="176"/>
    </row>
    <row r="12" spans="1:44" s="14" customFormat="1" ht="36.75" customHeight="1" outlineLevel="1" x14ac:dyDescent="0.2">
      <c r="A12" s="16" t="s">
        <v>37</v>
      </c>
      <c r="B12" s="17">
        <v>170</v>
      </c>
      <c r="C12" s="17">
        <v>175</v>
      </c>
      <c r="D12" s="17">
        <v>180</v>
      </c>
      <c r="E12" s="17">
        <v>186</v>
      </c>
      <c r="F12" s="17">
        <v>186</v>
      </c>
      <c r="G12" s="17">
        <v>186</v>
      </c>
      <c r="H12" s="17">
        <v>186</v>
      </c>
      <c r="I12" s="17">
        <v>186</v>
      </c>
      <c r="J12" s="17">
        <v>186</v>
      </c>
      <c r="K12" s="17">
        <v>186</v>
      </c>
      <c r="L12" s="17">
        <v>186</v>
      </c>
      <c r="M12" s="17">
        <v>186</v>
      </c>
      <c r="N12" s="17">
        <v>186</v>
      </c>
      <c r="O12" s="17">
        <v>186</v>
      </c>
      <c r="P12" s="17">
        <v>186</v>
      </c>
      <c r="Q12" s="18">
        <f>B12*1344/14165</f>
        <v>16.129897635015883</v>
      </c>
      <c r="R12" s="18">
        <f>C12*1622/14294</f>
        <v>19.857982370225269</v>
      </c>
      <c r="S12" s="18">
        <f>D12*1769/14520</f>
        <v>21.929752066115704</v>
      </c>
      <c r="T12" s="18">
        <v>21.929752066115704</v>
      </c>
      <c r="U12" s="18">
        <f t="shared" si="0"/>
        <v>27.923176373399421</v>
      </c>
      <c r="V12" s="18">
        <f t="shared" si="0"/>
        <v>27.923176373399421</v>
      </c>
      <c r="W12" s="18">
        <f t="shared" si="0"/>
        <v>27.923176373399421</v>
      </c>
      <c r="X12" s="18">
        <f t="shared" si="0"/>
        <v>27.923176373399421</v>
      </c>
      <c r="Y12" s="18">
        <f t="shared" si="0"/>
        <v>27.923176373399421</v>
      </c>
      <c r="Z12" s="18">
        <f t="shared" si="0"/>
        <v>27.923176373399421</v>
      </c>
      <c r="AA12" s="18">
        <f t="shared" si="0"/>
        <v>27.923176373399421</v>
      </c>
      <c r="AB12" s="18">
        <f t="shared" si="0"/>
        <v>27.923176373399421</v>
      </c>
      <c r="AC12" s="18">
        <f t="shared" si="0"/>
        <v>27.923176373399421</v>
      </c>
      <c r="AD12" s="18">
        <f>N12*2180.71/14526</f>
        <v>27.923176373399421</v>
      </c>
      <c r="AE12" s="18">
        <f t="shared" si="1"/>
        <v>27.923176373399421</v>
      </c>
      <c r="AF12" s="15" t="s">
        <v>38</v>
      </c>
      <c r="AG12" s="15">
        <v>36730.300000000003</v>
      </c>
      <c r="AH12" s="15">
        <v>45061.4</v>
      </c>
      <c r="AI12" s="15">
        <v>45061.4</v>
      </c>
      <c r="AJ12" s="15">
        <v>952.19999999999993</v>
      </c>
      <c r="AK12" s="15">
        <v>952.19999999999993</v>
      </c>
      <c r="AL12" s="15">
        <v>952.19999999999993</v>
      </c>
      <c r="AR12" s="176"/>
    </row>
    <row r="13" spans="1:44" s="14" customFormat="1" ht="31.5" customHeight="1" outlineLevel="1" x14ac:dyDescent="0.2">
      <c r="A13" s="16" t="s">
        <v>39</v>
      </c>
      <c r="B13" s="17">
        <v>12</v>
      </c>
      <c r="C13" s="17">
        <v>13</v>
      </c>
      <c r="D13" s="17">
        <v>14</v>
      </c>
      <c r="E13" s="17">
        <v>14</v>
      </c>
      <c r="F13" s="17">
        <f>D13</f>
        <v>14</v>
      </c>
      <c r="G13" s="17">
        <f>E13</f>
        <v>14</v>
      </c>
      <c r="H13" s="17">
        <f t="shared" ref="H13:N13" si="2">E13</f>
        <v>14</v>
      </c>
      <c r="I13" s="17">
        <f t="shared" si="2"/>
        <v>14</v>
      </c>
      <c r="J13" s="17">
        <f t="shared" si="2"/>
        <v>14</v>
      </c>
      <c r="K13" s="17">
        <f t="shared" si="2"/>
        <v>14</v>
      </c>
      <c r="L13" s="17">
        <f t="shared" si="2"/>
        <v>14</v>
      </c>
      <c r="M13" s="17">
        <f t="shared" si="2"/>
        <v>14</v>
      </c>
      <c r="N13" s="17">
        <f t="shared" si="2"/>
        <v>14</v>
      </c>
      <c r="O13" s="17">
        <f>K13</f>
        <v>14</v>
      </c>
      <c r="P13" s="17">
        <f>L13</f>
        <v>14</v>
      </c>
      <c r="Q13" s="18">
        <f>B13*1344/14165</f>
        <v>1.1385810095305331</v>
      </c>
      <c r="R13" s="18">
        <f>C13*1622/14294</f>
        <v>1.4751644046453056</v>
      </c>
      <c r="S13" s="18">
        <f>D13*1769/14520</f>
        <v>1.7056473829201102</v>
      </c>
      <c r="T13" s="18">
        <v>1.7056473829201102</v>
      </c>
      <c r="U13" s="18">
        <f t="shared" si="0"/>
        <v>2.1017444582128597</v>
      </c>
      <c r="V13" s="18">
        <f t="shared" si="0"/>
        <v>2.1017444582128597</v>
      </c>
      <c r="W13" s="18">
        <f t="shared" si="0"/>
        <v>2.1017444582128597</v>
      </c>
      <c r="X13" s="18">
        <f t="shared" si="0"/>
        <v>2.1017444582128597</v>
      </c>
      <c r="Y13" s="18">
        <f t="shared" si="0"/>
        <v>2.1017444582128597</v>
      </c>
      <c r="Z13" s="18">
        <f t="shared" si="0"/>
        <v>2.1017444582128597</v>
      </c>
      <c r="AA13" s="18">
        <f t="shared" si="0"/>
        <v>2.1017444582128597</v>
      </c>
      <c r="AB13" s="18">
        <f t="shared" si="0"/>
        <v>2.1017444582128597</v>
      </c>
      <c r="AC13" s="18">
        <f t="shared" si="0"/>
        <v>2.1017444582128597</v>
      </c>
      <c r="AD13" s="18">
        <f>N13*2180.71/14526</f>
        <v>2.1017444582128597</v>
      </c>
      <c r="AE13" s="18">
        <f t="shared" si="1"/>
        <v>2.1017444582128597</v>
      </c>
      <c r="AF13" s="15" t="s">
        <v>40</v>
      </c>
      <c r="AG13" s="15">
        <v>4533.6000000000004</v>
      </c>
      <c r="AH13" s="15">
        <v>5535.2</v>
      </c>
      <c r="AI13" s="15">
        <v>5535.2</v>
      </c>
      <c r="AJ13" s="15"/>
      <c r="AK13" s="15"/>
      <c r="AL13" s="15"/>
      <c r="AR13" s="176"/>
    </row>
    <row r="14" spans="1:44" s="15" customFormat="1" ht="18.75" customHeight="1" x14ac:dyDescent="0.3">
      <c r="A14" s="181" t="s">
        <v>41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06"/>
      <c r="AB14" s="106"/>
      <c r="AC14" s="106"/>
      <c r="AD14" s="133"/>
      <c r="AE14" s="133"/>
      <c r="AR14" s="176"/>
    </row>
    <row r="15" spans="1:44" s="15" customFormat="1" x14ac:dyDescent="0.3">
      <c r="A15" s="179" t="s">
        <v>35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05"/>
      <c r="AB15" s="105"/>
      <c r="AC15" s="105"/>
      <c r="AD15" s="132"/>
      <c r="AE15" s="132"/>
      <c r="AR15" s="176"/>
    </row>
    <row r="16" spans="1:44" s="15" customFormat="1" ht="22.5" customHeight="1" x14ac:dyDescent="0.25">
      <c r="A16" s="134" t="s">
        <v>42</v>
      </c>
      <c r="B16" s="17">
        <v>365</v>
      </c>
      <c r="C16" s="17">
        <v>380</v>
      </c>
      <c r="D16" s="17">
        <v>390</v>
      </c>
      <c r="E16" s="17">
        <v>390</v>
      </c>
      <c r="F16" s="17">
        <v>390</v>
      </c>
      <c r="G16" s="17">
        <v>390</v>
      </c>
      <c r="H16" s="17">
        <v>390</v>
      </c>
      <c r="I16" s="17">
        <v>390</v>
      </c>
      <c r="J16" s="17">
        <v>390</v>
      </c>
      <c r="K16" s="17">
        <v>390</v>
      </c>
      <c r="L16" s="17">
        <v>390</v>
      </c>
      <c r="M16" s="17">
        <v>390</v>
      </c>
      <c r="N16" s="17">
        <v>390</v>
      </c>
      <c r="O16" s="17">
        <v>390</v>
      </c>
      <c r="P16" s="17">
        <v>390</v>
      </c>
      <c r="Q16" s="18">
        <f>B16*1344/14165</f>
        <v>34.631839039887048</v>
      </c>
      <c r="R16" s="18">
        <f>C16*1622/14294</f>
        <v>43.120190289632014</v>
      </c>
      <c r="S16" s="18">
        <f>D16*1769/14520</f>
        <v>47.514462809917354</v>
      </c>
      <c r="T16" s="18">
        <v>47.514462809917354</v>
      </c>
      <c r="U16" s="18">
        <f t="shared" ref="U16:AC16" si="3">F16*2180.71/14526</f>
        <v>58.548595621643948</v>
      </c>
      <c r="V16" s="18">
        <f t="shared" si="3"/>
        <v>58.548595621643948</v>
      </c>
      <c r="W16" s="18">
        <f t="shared" si="3"/>
        <v>58.548595621643948</v>
      </c>
      <c r="X16" s="18">
        <f t="shared" si="3"/>
        <v>58.548595621643948</v>
      </c>
      <c r="Y16" s="18">
        <f t="shared" si="3"/>
        <v>58.548595621643948</v>
      </c>
      <c r="Z16" s="18">
        <f t="shared" si="3"/>
        <v>58.548595621643948</v>
      </c>
      <c r="AA16" s="18">
        <f t="shared" si="3"/>
        <v>58.548595621643948</v>
      </c>
      <c r="AB16" s="18">
        <f t="shared" si="3"/>
        <v>58.548595621643948</v>
      </c>
      <c r="AC16" s="18">
        <f t="shared" si="3"/>
        <v>58.548595621643948</v>
      </c>
      <c r="AD16" s="18">
        <f>N16*2180.71/14526</f>
        <v>58.548595621643948</v>
      </c>
      <c r="AE16" s="18">
        <f t="shared" ref="AE16:AE18" si="4">P16*2180.71/14526</f>
        <v>58.548595621643948</v>
      </c>
      <c r="AR16" s="176"/>
    </row>
    <row r="17" spans="1:44" s="15" customFormat="1" ht="33" customHeight="1" outlineLevel="1" x14ac:dyDescent="0.2">
      <c r="A17" s="19" t="s">
        <v>43</v>
      </c>
      <c r="B17" s="70">
        <v>13000</v>
      </c>
      <c r="C17" s="70">
        <v>13000</v>
      </c>
      <c r="D17" s="70">
        <v>13000</v>
      </c>
      <c r="E17" s="70">
        <v>13000</v>
      </c>
      <c r="F17" s="70">
        <v>13000</v>
      </c>
      <c r="G17" s="70">
        <v>13000</v>
      </c>
      <c r="H17" s="70">
        <v>13000</v>
      </c>
      <c r="I17" s="70">
        <v>13000</v>
      </c>
      <c r="J17" s="70">
        <v>13000</v>
      </c>
      <c r="K17" s="70">
        <v>13000</v>
      </c>
      <c r="L17" s="70">
        <v>13000</v>
      </c>
      <c r="M17" s="70">
        <v>13000</v>
      </c>
      <c r="N17" s="70">
        <v>13000</v>
      </c>
      <c r="O17" s="70">
        <v>13000</v>
      </c>
      <c r="P17" s="70">
        <v>13000</v>
      </c>
      <c r="Q17" s="69">
        <f>B17*1344/14165</f>
        <v>1233.4627603247441</v>
      </c>
      <c r="R17" s="69">
        <f>C17*1622/14294</f>
        <v>1475.1644046453057</v>
      </c>
      <c r="S17" s="69">
        <f>D17*1769/14520</f>
        <v>1583.8154269972451</v>
      </c>
      <c r="T17" s="69">
        <v>1583.8154269972451</v>
      </c>
      <c r="U17" s="69">
        <v>2368.8200000000002</v>
      </c>
      <c r="V17" s="69">
        <f t="shared" ref="V17:AC18" si="5">G17*2180.71/14526</f>
        <v>1951.6198540547982</v>
      </c>
      <c r="W17" s="69">
        <f t="shared" si="5"/>
        <v>1951.6198540547982</v>
      </c>
      <c r="X17" s="69">
        <f t="shared" si="5"/>
        <v>1951.6198540547982</v>
      </c>
      <c r="Y17" s="69">
        <f t="shared" si="5"/>
        <v>1951.6198540547982</v>
      </c>
      <c r="Z17" s="69">
        <f t="shared" si="5"/>
        <v>1951.6198540547982</v>
      </c>
      <c r="AA17" s="69">
        <f t="shared" si="5"/>
        <v>1951.6198540547982</v>
      </c>
      <c r="AB17" s="69">
        <f t="shared" si="5"/>
        <v>1951.6198540547982</v>
      </c>
      <c r="AC17" s="69">
        <f t="shared" si="5"/>
        <v>1951.6198540547982</v>
      </c>
      <c r="AD17" s="69">
        <f>N17*2180.71/14526</f>
        <v>1951.6198540547982</v>
      </c>
      <c r="AE17" s="69">
        <f t="shared" si="4"/>
        <v>1951.6198540547982</v>
      </c>
      <c r="AR17" s="176"/>
    </row>
    <row r="18" spans="1:44" s="15" customFormat="1" ht="50.25" customHeight="1" outlineLevel="1" x14ac:dyDescent="0.2">
      <c r="A18" s="19" t="s">
        <v>44</v>
      </c>
      <c r="B18" s="17">
        <v>91</v>
      </c>
      <c r="C18" s="17">
        <v>95</v>
      </c>
      <c r="D18" s="17">
        <v>100</v>
      </c>
      <c r="E18" s="17">
        <v>100</v>
      </c>
      <c r="F18" s="17">
        <v>100</v>
      </c>
      <c r="G18" s="17">
        <v>100</v>
      </c>
      <c r="H18" s="17">
        <v>100</v>
      </c>
      <c r="I18" s="17">
        <v>100</v>
      </c>
      <c r="J18" s="17">
        <v>100</v>
      </c>
      <c r="K18" s="17">
        <v>100</v>
      </c>
      <c r="L18" s="17">
        <v>100</v>
      </c>
      <c r="M18" s="17">
        <v>100</v>
      </c>
      <c r="N18" s="17">
        <v>100</v>
      </c>
      <c r="O18" s="17">
        <v>100</v>
      </c>
      <c r="P18" s="17">
        <v>100</v>
      </c>
      <c r="Q18" s="18">
        <f>B18*1344/14165</f>
        <v>8.6342393222732081</v>
      </c>
      <c r="R18" s="18">
        <f>C18*1622/14294</f>
        <v>10.780047572408003</v>
      </c>
      <c r="S18" s="18">
        <f>D18*1769/14520</f>
        <v>12.183195592286502</v>
      </c>
      <c r="T18" s="18">
        <v>12.183195592286502</v>
      </c>
      <c r="U18" s="18">
        <f>F18*2180.71/14526</f>
        <v>15.012460415806141</v>
      </c>
      <c r="V18" s="18">
        <f t="shared" si="5"/>
        <v>15.012460415806141</v>
      </c>
      <c r="W18" s="18">
        <f t="shared" si="5"/>
        <v>15.012460415806141</v>
      </c>
      <c r="X18" s="18">
        <f t="shared" si="5"/>
        <v>15.012460415806141</v>
      </c>
      <c r="Y18" s="18">
        <f t="shared" si="5"/>
        <v>15.012460415806141</v>
      </c>
      <c r="Z18" s="18">
        <f t="shared" si="5"/>
        <v>15.012460415806141</v>
      </c>
      <c r="AA18" s="18">
        <f t="shared" si="5"/>
        <v>15.012460415806141</v>
      </c>
      <c r="AB18" s="18">
        <f t="shared" si="5"/>
        <v>15.012460415806141</v>
      </c>
      <c r="AC18" s="18">
        <f t="shared" si="5"/>
        <v>15.012460415806141</v>
      </c>
      <c r="AD18" s="18">
        <f>N18*2180.71/14526</f>
        <v>15.012460415806141</v>
      </c>
      <c r="AE18" s="18">
        <f t="shared" si="4"/>
        <v>15.012460415806141</v>
      </c>
      <c r="AF18" s="15" t="s">
        <v>45</v>
      </c>
      <c r="AR18" s="176"/>
    </row>
    <row r="19" spans="1:44" s="56" customFormat="1" ht="28.5" customHeight="1" x14ac:dyDescent="0.25">
      <c r="A19" s="183" t="s">
        <v>46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07"/>
      <c r="AB19" s="107"/>
      <c r="AC19" s="107"/>
      <c r="AD19" s="135"/>
      <c r="AE19" s="135"/>
      <c r="AR19" s="176"/>
    </row>
    <row r="20" spans="1:44" s="15" customFormat="1" x14ac:dyDescent="0.3">
      <c r="A20" s="179" t="s">
        <v>35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05"/>
      <c r="AB20" s="105"/>
      <c r="AC20" s="105"/>
      <c r="AD20" s="132"/>
      <c r="AE20" s="132"/>
      <c r="AR20" s="176"/>
    </row>
    <row r="21" spans="1:44" s="14" customFormat="1" ht="30" x14ac:dyDescent="0.2">
      <c r="A21" s="19" t="s">
        <v>47</v>
      </c>
      <c r="B21" s="20">
        <v>6</v>
      </c>
      <c r="C21" s="20">
        <v>8</v>
      </c>
      <c r="D21" s="20">
        <v>10</v>
      </c>
      <c r="E21" s="20">
        <v>10</v>
      </c>
      <c r="F21" s="20">
        <v>10</v>
      </c>
      <c r="G21" s="20">
        <v>10</v>
      </c>
      <c r="H21" s="20">
        <v>10</v>
      </c>
      <c r="I21" s="20">
        <v>10</v>
      </c>
      <c r="J21" s="20">
        <v>10</v>
      </c>
      <c r="K21" s="20">
        <v>10</v>
      </c>
      <c r="L21" s="20">
        <v>10</v>
      </c>
      <c r="M21" s="20">
        <v>10</v>
      </c>
      <c r="N21" s="20">
        <v>10</v>
      </c>
      <c r="O21" s="20">
        <v>10</v>
      </c>
      <c r="P21" s="20">
        <v>10</v>
      </c>
      <c r="Q21" s="18">
        <f>B21*1344/14165</f>
        <v>0.56929050476526655</v>
      </c>
      <c r="R21" s="18">
        <f>C21*1622/14294</f>
        <v>0.90779347978172664</v>
      </c>
      <c r="S21" s="18">
        <f>D21*1769/14520</f>
        <v>1.2183195592286502</v>
      </c>
      <c r="T21" s="18">
        <v>1.2183195592286502</v>
      </c>
      <c r="U21" s="18">
        <f t="shared" ref="U21:AC23" si="6">F21*2180.71/14526</f>
        <v>1.5012460415806139</v>
      </c>
      <c r="V21" s="18">
        <f t="shared" si="6"/>
        <v>1.5012460415806139</v>
      </c>
      <c r="W21" s="18">
        <f t="shared" si="6"/>
        <v>1.5012460415806139</v>
      </c>
      <c r="X21" s="18">
        <f t="shared" si="6"/>
        <v>1.5012460415806139</v>
      </c>
      <c r="Y21" s="18">
        <f t="shared" si="6"/>
        <v>1.5012460415806139</v>
      </c>
      <c r="Z21" s="18">
        <f t="shared" si="6"/>
        <v>1.5012460415806139</v>
      </c>
      <c r="AA21" s="18">
        <f t="shared" si="6"/>
        <v>1.5012460415806139</v>
      </c>
      <c r="AB21" s="18">
        <f t="shared" si="6"/>
        <v>1.5012460415806139</v>
      </c>
      <c r="AC21" s="18">
        <f t="shared" si="6"/>
        <v>1.5012460415806139</v>
      </c>
      <c r="AD21" s="18">
        <f>N21*2180.71/14526</f>
        <v>1.5012460415806139</v>
      </c>
      <c r="AE21" s="18">
        <f t="shared" ref="AE21:AE23" si="7">P21*2180.71/14526</f>
        <v>1.5012460415806139</v>
      </c>
      <c r="AR21" s="176"/>
    </row>
    <row r="22" spans="1:44" s="14" customFormat="1" ht="33.75" customHeight="1" outlineLevel="1" x14ac:dyDescent="0.25">
      <c r="A22" s="21" t="s">
        <v>48</v>
      </c>
      <c r="B22" s="22">
        <v>5</v>
      </c>
      <c r="C22" s="20">
        <v>6</v>
      </c>
      <c r="D22" s="20">
        <v>8</v>
      </c>
      <c r="E22" s="20">
        <v>8</v>
      </c>
      <c r="F22" s="20">
        <v>8</v>
      </c>
      <c r="G22" s="20">
        <v>8</v>
      </c>
      <c r="H22" s="20">
        <v>8</v>
      </c>
      <c r="I22" s="20">
        <v>8</v>
      </c>
      <c r="J22" s="20">
        <v>8</v>
      </c>
      <c r="K22" s="20">
        <v>8</v>
      </c>
      <c r="L22" s="20">
        <v>8</v>
      </c>
      <c r="M22" s="20">
        <v>8</v>
      </c>
      <c r="N22" s="20">
        <v>8</v>
      </c>
      <c r="O22" s="20">
        <v>8</v>
      </c>
      <c r="P22" s="20">
        <v>8</v>
      </c>
      <c r="Q22" s="18">
        <f>B22*1344/14165</f>
        <v>0.47440875397105542</v>
      </c>
      <c r="R22" s="18">
        <f>C22*1622/14294</f>
        <v>0.68084510983629498</v>
      </c>
      <c r="S22" s="18">
        <f>D22*1769/14520</f>
        <v>0.9746556473829201</v>
      </c>
      <c r="T22" s="18">
        <v>0.9746556473829201</v>
      </c>
      <c r="U22" s="18">
        <f t="shared" si="6"/>
        <v>1.2009968332644914</v>
      </c>
      <c r="V22" s="18">
        <f t="shared" si="6"/>
        <v>1.2009968332644914</v>
      </c>
      <c r="W22" s="18">
        <f t="shared" si="6"/>
        <v>1.2009968332644914</v>
      </c>
      <c r="X22" s="18">
        <f t="shared" si="6"/>
        <v>1.2009968332644914</v>
      </c>
      <c r="Y22" s="18">
        <f t="shared" si="6"/>
        <v>1.2009968332644914</v>
      </c>
      <c r="Z22" s="18">
        <f t="shared" si="6"/>
        <v>1.2009968332644914</v>
      </c>
      <c r="AA22" s="18">
        <f t="shared" si="6"/>
        <v>1.2009968332644914</v>
      </c>
      <c r="AB22" s="18">
        <f t="shared" si="6"/>
        <v>1.2009968332644914</v>
      </c>
      <c r="AC22" s="18">
        <f t="shared" si="6"/>
        <v>1.2009968332644914</v>
      </c>
      <c r="AD22" s="18">
        <f>N22*2180.71/14526</f>
        <v>1.2009968332644914</v>
      </c>
      <c r="AE22" s="18">
        <f t="shared" si="7"/>
        <v>1.2009968332644914</v>
      </c>
      <c r="AF22" s="15"/>
      <c r="AG22" s="15">
        <v>4490.5</v>
      </c>
      <c r="AH22" s="15">
        <v>5575.4</v>
      </c>
      <c r="AI22" s="15">
        <v>5575.4</v>
      </c>
    </row>
    <row r="23" spans="1:44" s="14" customFormat="1" ht="26.25" customHeight="1" outlineLevel="1" x14ac:dyDescent="0.25">
      <c r="A23" s="23" t="s">
        <v>49</v>
      </c>
      <c r="B23" s="22">
        <v>500</v>
      </c>
      <c r="C23" s="20">
        <v>600</v>
      </c>
      <c r="D23" s="20">
        <v>800</v>
      </c>
      <c r="E23" s="20">
        <v>800</v>
      </c>
      <c r="F23" s="20">
        <v>800</v>
      </c>
      <c r="G23" s="20">
        <v>800</v>
      </c>
      <c r="H23" s="20">
        <v>800</v>
      </c>
      <c r="I23" s="20">
        <v>800</v>
      </c>
      <c r="J23" s="20">
        <v>800</v>
      </c>
      <c r="K23" s="20">
        <v>800</v>
      </c>
      <c r="L23" s="20">
        <v>800</v>
      </c>
      <c r="M23" s="20">
        <v>800</v>
      </c>
      <c r="N23" s="20">
        <v>800</v>
      </c>
      <c r="O23" s="20">
        <v>800</v>
      </c>
      <c r="P23" s="20">
        <v>800</v>
      </c>
      <c r="Q23" s="18">
        <f>B23*1344/14165</f>
        <v>47.440875397105543</v>
      </c>
      <c r="R23" s="18">
        <f>C23*1622/14294</f>
        <v>68.084510983629499</v>
      </c>
      <c r="S23" s="18">
        <f>D23*1769/14520</f>
        <v>97.465564738292017</v>
      </c>
      <c r="T23" s="18">
        <v>97.465564738292017</v>
      </c>
      <c r="U23" s="18">
        <f t="shared" si="6"/>
        <v>120.09968332644912</v>
      </c>
      <c r="V23" s="18">
        <f t="shared" si="6"/>
        <v>120.09968332644912</v>
      </c>
      <c r="W23" s="18">
        <f t="shared" si="6"/>
        <v>120.09968332644912</v>
      </c>
      <c r="X23" s="18">
        <f t="shared" si="6"/>
        <v>120.09968332644912</v>
      </c>
      <c r="Y23" s="18">
        <f t="shared" si="6"/>
        <v>120.09968332644912</v>
      </c>
      <c r="Z23" s="18">
        <f t="shared" si="6"/>
        <v>120.09968332644912</v>
      </c>
      <c r="AA23" s="18">
        <f t="shared" si="6"/>
        <v>120.09968332644912</v>
      </c>
      <c r="AB23" s="18">
        <f t="shared" si="6"/>
        <v>120.09968332644912</v>
      </c>
      <c r="AC23" s="18">
        <f t="shared" si="6"/>
        <v>120.09968332644912</v>
      </c>
      <c r="AD23" s="18">
        <f>N23*2180.71/14526</f>
        <v>120.09968332644912</v>
      </c>
      <c r="AE23" s="18">
        <f t="shared" si="7"/>
        <v>120.09968332644912</v>
      </c>
      <c r="AF23" s="15"/>
      <c r="AG23" s="15">
        <v>1616.8</v>
      </c>
      <c r="AH23" s="15">
        <v>1813.9</v>
      </c>
      <c r="AI23" s="15">
        <v>1813.9</v>
      </c>
    </row>
    <row r="24" spans="1:44" s="14" customFormat="1" x14ac:dyDescent="0.2">
      <c r="S24" s="24"/>
    </row>
    <row r="25" spans="1:44" s="14" customFormat="1" x14ac:dyDescent="0.2">
      <c r="A25" s="14" t="s">
        <v>50</v>
      </c>
      <c r="Q25" s="26">
        <f t="shared" ref="Q25:T25" si="8">Q23+Q22+Q21+Q18+Q17+Q16+Q13+Q12+Q11</f>
        <v>1344</v>
      </c>
      <c r="R25" s="26">
        <f t="shared" si="8"/>
        <v>1622.0000000000002</v>
      </c>
      <c r="S25" s="26">
        <f t="shared" si="8"/>
        <v>1769</v>
      </c>
      <c r="T25" s="26">
        <f t="shared" si="8"/>
        <v>1769</v>
      </c>
      <c r="U25" s="26">
        <f>U23+U22+U21+U18+U17+U16+U13+U12+U11</f>
        <v>2597.9101459452017</v>
      </c>
      <c r="V25" s="26">
        <f t="shared" ref="V25:W25" si="9">V23+V22+V21+V18+V17+V16+V13+V12+V11</f>
        <v>2180.71</v>
      </c>
      <c r="W25" s="26">
        <f t="shared" si="9"/>
        <v>2180.71</v>
      </c>
      <c r="X25" s="26">
        <f t="shared" ref="X25:AC25" si="10">X23+X22+X21+X18+X17+X16+X13+X12+X11</f>
        <v>2180.71</v>
      </c>
      <c r="Y25" s="26">
        <f t="shared" si="10"/>
        <v>2180.71</v>
      </c>
      <c r="Z25" s="26">
        <f t="shared" si="10"/>
        <v>2180.71</v>
      </c>
      <c r="AA25" s="26">
        <f t="shared" si="10"/>
        <v>2180.71</v>
      </c>
      <c r="AB25" s="26">
        <f t="shared" si="10"/>
        <v>2180.71</v>
      </c>
      <c r="AC25" s="26">
        <f t="shared" si="10"/>
        <v>2180.71</v>
      </c>
      <c r="AD25" s="26">
        <f t="shared" ref="AD25:AE25" si="11">AD23+AD22+AD21+AD18+AD17+AD16+AD13+AD12+AD11</f>
        <v>2180.71</v>
      </c>
      <c r="AE25" s="26">
        <f t="shared" si="11"/>
        <v>2180.71</v>
      </c>
    </row>
    <row r="26" spans="1:44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</sheetData>
  <mergeCells count="13">
    <mergeCell ref="Q1:AE1"/>
    <mergeCell ref="AR9:AR21"/>
    <mergeCell ref="A7:A8"/>
    <mergeCell ref="A5:X5"/>
    <mergeCell ref="A10:Z10"/>
    <mergeCell ref="A14:Z14"/>
    <mergeCell ref="A15:Z15"/>
    <mergeCell ref="A19:Z19"/>
    <mergeCell ref="A20:Z20"/>
    <mergeCell ref="A9:Z9"/>
    <mergeCell ref="B7:P7"/>
    <mergeCell ref="Q7:AE7"/>
    <mergeCell ref="Q3:AE3"/>
  </mergeCells>
  <phoneticPr fontId="9" type="noConversion"/>
  <pageMargins left="0.15748031496062992" right="0.15748031496062992" top="1.1811023622047245" bottom="0.23622047244094491" header="0.15748031496062992" footer="0.15748031496062992"/>
  <pageSetup paperSize="9" scale="46" orientation="landscape" r:id="rId1"/>
  <headerFooter alignWithMargins="0"/>
  <rowBreaks count="1" manualBreakCount="1">
    <brk id="24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T18"/>
  <sheetViews>
    <sheetView view="pageBreakPreview" zoomScaleNormal="100" zoomScaleSheetLayoutView="100" workbookViewId="0">
      <selection activeCell="B14" sqref="B14:P14"/>
    </sheetView>
  </sheetViews>
  <sheetFormatPr defaultColWidth="10.42578125" defaultRowHeight="18.75" x14ac:dyDescent="0.2"/>
  <cols>
    <col min="1" max="1" width="8.85546875" style="27" customWidth="1"/>
    <col min="2" max="2" width="58.7109375" style="27" customWidth="1"/>
    <col min="3" max="3" width="11.5703125" style="28" customWidth="1"/>
    <col min="4" max="4" width="9.5703125" style="28" customWidth="1"/>
    <col min="5" max="5" width="52.5703125" style="27" customWidth="1"/>
    <col min="6" max="6" width="11.5703125" style="27" customWidth="1"/>
    <col min="7" max="20" width="10.85546875" style="27" customWidth="1"/>
    <col min="21" max="22" width="10.42578125" style="27" customWidth="1"/>
    <col min="23" max="23" width="6.85546875" style="27" customWidth="1"/>
    <col min="24" max="16384" width="10.42578125" style="27"/>
  </cols>
  <sheetData>
    <row r="1" spans="1:20" ht="52.9" customHeight="1" x14ac:dyDescent="0.2">
      <c r="F1" s="191" t="s">
        <v>112</v>
      </c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0" ht="57" customHeight="1" x14ac:dyDescent="0.25">
      <c r="F2" s="190" t="s">
        <v>103</v>
      </c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</row>
    <row r="4" spans="1:20" ht="30" customHeight="1" x14ac:dyDescent="0.2">
      <c r="A4" s="200" t="s">
        <v>51</v>
      </c>
      <c r="B4" s="200"/>
      <c r="C4" s="200"/>
      <c r="D4" s="200"/>
      <c r="E4" s="200"/>
      <c r="F4" s="200"/>
      <c r="G4" s="200"/>
      <c r="H4" s="200"/>
      <c r="I4" s="200"/>
      <c r="J4" s="200"/>
    </row>
    <row r="6" spans="1:20" s="62" customFormat="1" ht="56.25" x14ac:dyDescent="0.2">
      <c r="A6" s="118" t="s">
        <v>8</v>
      </c>
      <c r="B6" s="118" t="s">
        <v>52</v>
      </c>
      <c r="C6" s="118" t="s">
        <v>53</v>
      </c>
      <c r="D6" s="118" t="s">
        <v>54</v>
      </c>
      <c r="E6" s="118" t="s">
        <v>55</v>
      </c>
      <c r="F6" s="118" t="s">
        <v>32</v>
      </c>
      <c r="G6" s="118" t="s">
        <v>33</v>
      </c>
      <c r="H6" s="118" t="s">
        <v>5</v>
      </c>
      <c r="I6" s="118" t="s">
        <v>6</v>
      </c>
      <c r="J6" s="118" t="s">
        <v>7</v>
      </c>
      <c r="K6" s="118" t="s">
        <v>11</v>
      </c>
      <c r="L6" s="118" t="s">
        <v>81</v>
      </c>
      <c r="M6" s="118" t="s">
        <v>85</v>
      </c>
      <c r="N6" s="118" t="s">
        <v>90</v>
      </c>
      <c r="O6" s="118" t="s">
        <v>92</v>
      </c>
      <c r="P6" s="118" t="s">
        <v>95</v>
      </c>
      <c r="Q6" s="118" t="s">
        <v>82</v>
      </c>
      <c r="R6" s="118" t="s">
        <v>83</v>
      </c>
      <c r="S6" s="122" t="s">
        <v>87</v>
      </c>
      <c r="T6" s="118" t="s">
        <v>91</v>
      </c>
    </row>
    <row r="7" spans="1:20" s="31" customFormat="1" x14ac:dyDescent="0.2">
      <c r="A7" s="30" t="s">
        <v>56</v>
      </c>
      <c r="B7" s="195" t="s">
        <v>57</v>
      </c>
      <c r="C7" s="196"/>
      <c r="D7" s="196"/>
      <c r="E7" s="196"/>
      <c r="F7" s="196"/>
      <c r="G7" s="196"/>
      <c r="H7" s="196"/>
      <c r="I7" s="196"/>
      <c r="J7" s="197"/>
      <c r="K7" s="128"/>
      <c r="L7" s="128"/>
      <c r="M7" s="128"/>
      <c r="N7" s="128"/>
      <c r="O7" s="128"/>
      <c r="P7" s="128"/>
      <c r="Q7" s="128"/>
      <c r="R7" s="128"/>
      <c r="S7" s="129"/>
      <c r="T7" s="129"/>
    </row>
    <row r="8" spans="1:20" s="62" customFormat="1" ht="98.25" customHeight="1" x14ac:dyDescent="0.2">
      <c r="A8" s="60"/>
      <c r="B8" s="60" t="s">
        <v>58</v>
      </c>
      <c r="C8" s="118" t="s">
        <v>59</v>
      </c>
      <c r="D8" s="118"/>
      <c r="E8" s="118" t="s">
        <v>60</v>
      </c>
      <c r="F8" s="60">
        <v>253.73</v>
      </c>
      <c r="G8" s="60">
        <v>286.7</v>
      </c>
      <c r="H8" s="60">
        <v>301.31</v>
      </c>
      <c r="I8" s="60">
        <v>334.8</v>
      </c>
      <c r="J8" s="61">
        <v>368.27</v>
      </c>
      <c r="K8" s="61">
        <v>368.27</v>
      </c>
      <c r="L8" s="61">
        <v>368.27</v>
      </c>
      <c r="M8" s="61">
        <v>368.27</v>
      </c>
      <c r="N8" s="61">
        <v>368.27</v>
      </c>
      <c r="O8" s="61">
        <v>368.27</v>
      </c>
      <c r="P8" s="61">
        <v>368.27</v>
      </c>
      <c r="Q8" s="61">
        <v>368.27</v>
      </c>
      <c r="R8" s="61">
        <v>368.27</v>
      </c>
      <c r="S8" s="61">
        <v>368.27</v>
      </c>
      <c r="T8" s="61">
        <v>368.27</v>
      </c>
    </row>
    <row r="9" spans="1:20" s="31" customFormat="1" ht="30" customHeight="1" x14ac:dyDescent="0.2">
      <c r="A9" s="30" t="s">
        <v>61</v>
      </c>
      <c r="B9" s="195" t="s">
        <v>62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7"/>
      <c r="Q9" s="111"/>
      <c r="R9" s="111"/>
      <c r="S9" s="130"/>
      <c r="T9" s="130"/>
    </row>
    <row r="10" spans="1:20" s="62" customFormat="1" ht="61.5" customHeight="1" x14ac:dyDescent="0.2">
      <c r="A10" s="60"/>
      <c r="B10" s="60" t="s">
        <v>63</v>
      </c>
      <c r="C10" s="118" t="s">
        <v>64</v>
      </c>
      <c r="D10" s="118">
        <v>0.04</v>
      </c>
      <c r="E10" s="63" t="s">
        <v>65</v>
      </c>
      <c r="F10" s="75">
        <v>13500</v>
      </c>
      <c r="G10" s="75">
        <v>13600</v>
      </c>
      <c r="H10" s="75">
        <v>13800</v>
      </c>
      <c r="I10" s="75">
        <v>13800</v>
      </c>
      <c r="J10" s="75">
        <v>13800</v>
      </c>
      <c r="K10" s="75">
        <v>13800</v>
      </c>
      <c r="L10" s="75">
        <v>13800</v>
      </c>
      <c r="M10" s="75">
        <v>13800</v>
      </c>
      <c r="N10" s="75">
        <v>13800</v>
      </c>
      <c r="O10" s="75">
        <v>13800</v>
      </c>
      <c r="P10" s="75">
        <v>13800</v>
      </c>
      <c r="Q10" s="75">
        <v>13800</v>
      </c>
      <c r="R10" s="75">
        <v>13800</v>
      </c>
      <c r="S10" s="75">
        <v>13800</v>
      </c>
      <c r="T10" s="75">
        <v>13800</v>
      </c>
    </row>
    <row r="11" spans="1:20" s="62" customFormat="1" ht="56.25" x14ac:dyDescent="0.2">
      <c r="A11" s="60"/>
      <c r="B11" s="60" t="s">
        <v>66</v>
      </c>
      <c r="C11" s="118" t="s">
        <v>67</v>
      </c>
      <c r="D11" s="118">
        <v>0.04</v>
      </c>
      <c r="E11" s="63" t="s">
        <v>68</v>
      </c>
      <c r="F11" s="64">
        <v>16</v>
      </c>
      <c r="G11" s="64">
        <v>16</v>
      </c>
      <c r="H11" s="64">
        <v>17</v>
      </c>
      <c r="I11" s="64">
        <v>18</v>
      </c>
      <c r="J11" s="64">
        <v>18</v>
      </c>
      <c r="K11" s="64">
        <v>18</v>
      </c>
      <c r="L11" s="64">
        <v>18</v>
      </c>
      <c r="M11" s="64">
        <v>18</v>
      </c>
      <c r="N11" s="64">
        <v>18</v>
      </c>
      <c r="O11" s="64">
        <v>18</v>
      </c>
      <c r="P11" s="64">
        <v>18</v>
      </c>
      <c r="Q11" s="64">
        <v>18</v>
      </c>
      <c r="R11" s="64">
        <v>18</v>
      </c>
      <c r="S11" s="64">
        <v>18</v>
      </c>
      <c r="T11" s="64">
        <v>18</v>
      </c>
    </row>
    <row r="12" spans="1:20" s="62" customFormat="1" ht="56.25" x14ac:dyDescent="0.2">
      <c r="A12" s="60"/>
      <c r="B12" s="60" t="s">
        <v>69</v>
      </c>
      <c r="C12" s="65" t="s">
        <v>64</v>
      </c>
      <c r="D12" s="118">
        <v>0.04</v>
      </c>
      <c r="E12" s="63" t="s">
        <v>68</v>
      </c>
      <c r="F12" s="64">
        <v>170</v>
      </c>
      <c r="G12" s="64">
        <v>175</v>
      </c>
      <c r="H12" s="64">
        <v>180</v>
      </c>
      <c r="I12" s="64">
        <v>186</v>
      </c>
      <c r="J12" s="64">
        <v>186</v>
      </c>
      <c r="K12" s="64">
        <v>186</v>
      </c>
      <c r="L12" s="64">
        <v>186</v>
      </c>
      <c r="M12" s="64">
        <v>186</v>
      </c>
      <c r="N12" s="64">
        <v>186</v>
      </c>
      <c r="O12" s="64">
        <v>186</v>
      </c>
      <c r="P12" s="64">
        <v>186</v>
      </c>
      <c r="Q12" s="64">
        <v>186</v>
      </c>
      <c r="R12" s="64">
        <v>186</v>
      </c>
      <c r="S12" s="64">
        <v>186</v>
      </c>
      <c r="T12" s="64">
        <v>186</v>
      </c>
    </row>
    <row r="13" spans="1:20" s="62" customFormat="1" ht="56.25" x14ac:dyDescent="0.2">
      <c r="A13" s="60"/>
      <c r="B13" s="60" t="s">
        <v>70</v>
      </c>
      <c r="C13" s="118" t="s">
        <v>64</v>
      </c>
      <c r="D13" s="118">
        <v>0.02</v>
      </c>
      <c r="E13" s="63" t="s">
        <v>68</v>
      </c>
      <c r="F13" s="64">
        <v>7</v>
      </c>
      <c r="G13" s="64">
        <v>13</v>
      </c>
      <c r="H13" s="64">
        <v>14</v>
      </c>
      <c r="I13" s="64">
        <v>15</v>
      </c>
      <c r="J13" s="64">
        <v>15</v>
      </c>
      <c r="K13" s="64">
        <v>15</v>
      </c>
      <c r="L13" s="64">
        <v>15</v>
      </c>
      <c r="M13" s="64">
        <v>15</v>
      </c>
      <c r="N13" s="64">
        <v>15</v>
      </c>
      <c r="O13" s="64">
        <v>15</v>
      </c>
      <c r="P13" s="64">
        <v>15</v>
      </c>
      <c r="Q13" s="64">
        <v>15</v>
      </c>
      <c r="R13" s="64">
        <v>15</v>
      </c>
      <c r="S13" s="64">
        <v>15</v>
      </c>
      <c r="T13" s="64">
        <v>15</v>
      </c>
    </row>
    <row r="14" spans="1:20" s="67" customFormat="1" ht="26.25" customHeight="1" x14ac:dyDescent="0.2">
      <c r="A14" s="66" t="s">
        <v>71</v>
      </c>
      <c r="B14" s="192" t="s">
        <v>72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4"/>
      <c r="Q14" s="112"/>
      <c r="R14" s="112"/>
      <c r="S14" s="131"/>
      <c r="T14" s="131"/>
    </row>
    <row r="15" spans="1:20" s="62" customFormat="1" ht="72" customHeight="1" x14ac:dyDescent="0.2">
      <c r="A15" s="118"/>
      <c r="B15" s="60" t="s">
        <v>73</v>
      </c>
      <c r="C15" s="118" t="s">
        <v>74</v>
      </c>
      <c r="D15" s="118">
        <v>0.02</v>
      </c>
      <c r="E15" s="63" t="s">
        <v>75</v>
      </c>
      <c r="F15" s="68">
        <v>5</v>
      </c>
      <c r="G15" s="68">
        <v>5</v>
      </c>
      <c r="H15" s="68">
        <v>5</v>
      </c>
      <c r="I15" s="68">
        <v>5</v>
      </c>
      <c r="J15" s="68">
        <v>5</v>
      </c>
      <c r="K15" s="68">
        <v>5</v>
      </c>
      <c r="L15" s="68">
        <v>5</v>
      </c>
      <c r="M15" s="68">
        <v>5</v>
      </c>
      <c r="N15" s="68">
        <v>5</v>
      </c>
      <c r="O15" s="68">
        <v>5</v>
      </c>
      <c r="P15" s="68">
        <v>5</v>
      </c>
      <c r="Q15" s="68">
        <v>5</v>
      </c>
      <c r="R15" s="68">
        <v>5</v>
      </c>
      <c r="S15" s="68">
        <v>5</v>
      </c>
      <c r="T15" s="68">
        <v>5</v>
      </c>
    </row>
    <row r="16" spans="1:20" s="62" customFormat="1" ht="114.75" customHeight="1" x14ac:dyDescent="0.2">
      <c r="A16" s="118"/>
      <c r="B16" s="60" t="s">
        <v>76</v>
      </c>
      <c r="C16" s="118" t="s">
        <v>74</v>
      </c>
      <c r="D16" s="118">
        <v>0.02</v>
      </c>
      <c r="E16" s="71" t="s">
        <v>77</v>
      </c>
      <c r="F16" s="68">
        <v>5</v>
      </c>
      <c r="G16" s="68">
        <v>5</v>
      </c>
      <c r="H16" s="68">
        <v>5</v>
      </c>
      <c r="I16" s="68">
        <v>5</v>
      </c>
      <c r="J16" s="68">
        <v>5</v>
      </c>
      <c r="K16" s="68">
        <v>5</v>
      </c>
      <c r="L16" s="68">
        <v>5</v>
      </c>
      <c r="M16" s="68">
        <v>5</v>
      </c>
      <c r="N16" s="68">
        <v>5</v>
      </c>
      <c r="O16" s="68">
        <v>5</v>
      </c>
      <c r="P16" s="68">
        <v>5</v>
      </c>
      <c r="Q16" s="68">
        <v>5</v>
      </c>
      <c r="R16" s="68">
        <v>5</v>
      </c>
      <c r="S16" s="68">
        <v>5</v>
      </c>
      <c r="T16" s="68">
        <v>5</v>
      </c>
    </row>
    <row r="17" spans="1:10" x14ac:dyDescent="0.2">
      <c r="D17" s="34" t="e">
        <f>#REF!+#REF!+D9+#REF!+#REF!+#REF!+#REF!+#REF!+#REF!+#REF!+#REF!+#REF!+#REF!+#REF!+#REF!+#REF!+#REF!+D13+D11+D10+#REF!+#REF!+#REF!+#REF!+#REF!+#REF!+#REF!+#REF!+#REF!+#REF!+#REF!+D12+#REF!+#REF!+#REF!+#REF!+#REF!+#REF!</f>
        <v>#REF!</v>
      </c>
    </row>
    <row r="18" spans="1:10" ht="18.75" customHeight="1" x14ac:dyDescent="0.2">
      <c r="A18" s="198"/>
      <c r="B18" s="198"/>
      <c r="C18" s="198"/>
      <c r="D18" s="198"/>
      <c r="E18" s="35"/>
      <c r="F18" s="35"/>
      <c r="G18" s="199"/>
      <c r="H18" s="199"/>
      <c r="I18" s="199"/>
      <c r="J18" s="199"/>
    </row>
  </sheetData>
  <mergeCells count="8">
    <mergeCell ref="F2:T2"/>
    <mergeCell ref="F1:T1"/>
    <mergeCell ref="B14:P14"/>
    <mergeCell ref="B9:P9"/>
    <mergeCell ref="A18:D18"/>
    <mergeCell ref="G18:J18"/>
    <mergeCell ref="A4:J4"/>
    <mergeCell ref="B7:J7"/>
  </mergeCells>
  <phoneticPr fontId="9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Z45"/>
  <sheetViews>
    <sheetView view="pageBreakPreview" zoomScaleNormal="100" zoomScaleSheetLayoutView="100" workbookViewId="0">
      <selection activeCell="J9" sqref="J9"/>
    </sheetView>
  </sheetViews>
  <sheetFormatPr defaultColWidth="10.42578125" defaultRowHeight="15" x14ac:dyDescent="0.25"/>
  <cols>
    <col min="1" max="1" width="6.140625" style="36" bestFit="1" customWidth="1"/>
    <col min="2" max="2" width="65.85546875" style="36" customWidth="1"/>
    <col min="3" max="3" width="10.42578125" style="36" customWidth="1"/>
    <col min="4" max="6" width="8.85546875" style="36" customWidth="1"/>
    <col min="7" max="25" width="8.5703125" style="36" customWidth="1"/>
    <col min="26" max="16384" width="10.42578125" style="36"/>
  </cols>
  <sheetData>
    <row r="1" spans="1:26" ht="54" customHeight="1" x14ac:dyDescent="0.25">
      <c r="A1" s="27"/>
      <c r="B1" s="27"/>
      <c r="C1" s="28"/>
      <c r="D1" s="206"/>
      <c r="E1" s="206"/>
      <c r="F1" s="206"/>
      <c r="G1" s="206"/>
      <c r="H1" s="206"/>
      <c r="I1" s="191" t="s">
        <v>114</v>
      </c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72"/>
    </row>
    <row r="2" spans="1:26" ht="60" customHeight="1" x14ac:dyDescent="0.25">
      <c r="A2" s="27"/>
      <c r="B2" s="27"/>
      <c r="C2" s="28"/>
      <c r="D2" s="206"/>
      <c r="E2" s="206"/>
      <c r="F2" s="206"/>
      <c r="G2" s="206"/>
      <c r="H2" s="206"/>
      <c r="I2" s="190" t="s">
        <v>104</v>
      </c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73"/>
    </row>
    <row r="3" spans="1:26" ht="18.75" x14ac:dyDescent="0.25">
      <c r="A3" s="27"/>
      <c r="B3" s="27"/>
      <c r="C3" s="28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6" ht="23.25" customHeight="1" x14ac:dyDescent="0.25">
      <c r="A4" s="200" t="s">
        <v>78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104"/>
      <c r="X4" s="121"/>
      <c r="Y4" s="110"/>
    </row>
    <row r="5" spans="1:26" ht="18.75" x14ac:dyDescent="0.25">
      <c r="A5" s="27"/>
      <c r="B5" s="27"/>
      <c r="C5" s="28"/>
      <c r="D5" s="27"/>
      <c r="E5" s="27"/>
      <c r="F5" s="27"/>
      <c r="G5" s="74"/>
      <c r="H5" s="74"/>
      <c r="I5" s="82"/>
      <c r="J5" s="82"/>
      <c r="K5" s="82"/>
      <c r="L5" s="82"/>
      <c r="M5" s="27"/>
      <c r="N5" s="27"/>
      <c r="O5" s="27"/>
      <c r="P5" s="27"/>
      <c r="Q5" s="27"/>
      <c r="R5" s="27"/>
      <c r="S5" s="27"/>
    </row>
    <row r="6" spans="1:26" ht="37.5" customHeight="1" x14ac:dyDescent="0.25">
      <c r="A6" s="212" t="s">
        <v>8</v>
      </c>
      <c r="B6" s="212" t="s">
        <v>79</v>
      </c>
      <c r="C6" s="212" t="s">
        <v>80</v>
      </c>
      <c r="D6" s="210" t="s">
        <v>32</v>
      </c>
      <c r="E6" s="210" t="s">
        <v>33</v>
      </c>
      <c r="F6" s="210" t="s">
        <v>5</v>
      </c>
      <c r="G6" s="210" t="s">
        <v>6</v>
      </c>
      <c r="H6" s="204" t="s">
        <v>7</v>
      </c>
      <c r="I6" s="204" t="s">
        <v>11</v>
      </c>
      <c r="J6" s="204" t="s">
        <v>81</v>
      </c>
      <c r="K6" s="204" t="s">
        <v>85</v>
      </c>
      <c r="L6" s="204" t="s">
        <v>90</v>
      </c>
      <c r="M6" s="207" t="s">
        <v>93</v>
      </c>
      <c r="N6" s="207" t="s">
        <v>95</v>
      </c>
      <c r="O6" s="207" t="s">
        <v>82</v>
      </c>
      <c r="P6" s="207" t="s">
        <v>83</v>
      </c>
      <c r="Q6" s="207" t="s">
        <v>87</v>
      </c>
      <c r="R6" s="207" t="s">
        <v>91</v>
      </c>
      <c r="S6" s="208"/>
      <c r="T6" s="208"/>
      <c r="U6" s="208"/>
      <c r="V6" s="208"/>
      <c r="W6" s="208"/>
      <c r="X6" s="208"/>
      <c r="Y6" s="209"/>
    </row>
    <row r="7" spans="1:26" ht="37.5" x14ac:dyDescent="0.25">
      <c r="A7" s="213"/>
      <c r="B7" s="213"/>
      <c r="C7" s="213"/>
      <c r="D7" s="211"/>
      <c r="E7" s="211"/>
      <c r="F7" s="211"/>
      <c r="G7" s="211"/>
      <c r="H7" s="205"/>
      <c r="I7" s="205"/>
      <c r="J7" s="205"/>
      <c r="K7" s="205"/>
      <c r="L7" s="205"/>
      <c r="M7" s="207"/>
      <c r="N7" s="207"/>
      <c r="O7" s="207"/>
      <c r="P7" s="207"/>
      <c r="Q7" s="207"/>
      <c r="R7" s="207"/>
      <c r="S7" s="29" t="s">
        <v>94</v>
      </c>
      <c r="T7" s="29" t="s">
        <v>96</v>
      </c>
      <c r="U7" s="29" t="s">
        <v>97</v>
      </c>
      <c r="V7" s="29" t="s">
        <v>98</v>
      </c>
      <c r="W7" s="29" t="s">
        <v>99</v>
      </c>
      <c r="X7" s="29" t="s">
        <v>108</v>
      </c>
      <c r="Y7" s="29" t="s">
        <v>113</v>
      </c>
    </row>
    <row r="8" spans="1:26" ht="27.75" customHeight="1" x14ac:dyDescent="0.25">
      <c r="A8" s="32">
        <v>1</v>
      </c>
      <c r="B8" s="201" t="s">
        <v>57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3"/>
    </row>
    <row r="9" spans="1:26" ht="56.25" x14ac:dyDescent="0.25">
      <c r="A9" s="29" t="s">
        <v>61</v>
      </c>
      <c r="B9" s="32" t="s">
        <v>58</v>
      </c>
      <c r="C9" s="29" t="s">
        <v>59</v>
      </c>
      <c r="D9" s="32">
        <v>253.73</v>
      </c>
      <c r="E9" s="32">
        <v>286.7</v>
      </c>
      <c r="F9" s="32">
        <v>301.31</v>
      </c>
      <c r="G9" s="32">
        <v>334.8</v>
      </c>
      <c r="H9" s="33">
        <v>368.27</v>
      </c>
      <c r="I9" s="32">
        <v>368.27</v>
      </c>
      <c r="J9" s="32">
        <v>368.27</v>
      </c>
      <c r="K9" s="32">
        <v>368.27</v>
      </c>
      <c r="L9" s="32">
        <v>368.27</v>
      </c>
      <c r="M9" s="32">
        <v>368.27</v>
      </c>
      <c r="N9" s="32">
        <v>368.27</v>
      </c>
      <c r="O9" s="32">
        <v>368.27</v>
      </c>
      <c r="P9" s="32">
        <v>368.27</v>
      </c>
      <c r="Q9" s="32">
        <v>368.27</v>
      </c>
      <c r="R9" s="32">
        <v>368.27</v>
      </c>
      <c r="S9" s="32">
        <v>368.27</v>
      </c>
      <c r="T9" s="32">
        <v>368.27</v>
      </c>
      <c r="U9" s="32">
        <v>368.27</v>
      </c>
      <c r="V9" s="32">
        <v>368.27</v>
      </c>
      <c r="W9" s="32">
        <v>368.27</v>
      </c>
      <c r="X9" s="32">
        <v>368.27</v>
      </c>
      <c r="Y9" s="32">
        <v>368.27</v>
      </c>
    </row>
    <row r="10" spans="1:26" ht="18.75" x14ac:dyDescent="0.25">
      <c r="A10" s="198"/>
      <c r="B10" s="198"/>
      <c r="C10" s="198"/>
      <c r="D10" s="198"/>
      <c r="E10" s="35"/>
      <c r="F10" s="35"/>
    </row>
    <row r="11" spans="1:26" s="27" customFormat="1" ht="18.75" customHeight="1" x14ac:dyDescent="0.2">
      <c r="A11" s="198"/>
      <c r="B11" s="198"/>
      <c r="C11" s="198"/>
      <c r="D11" s="198"/>
      <c r="E11" s="35"/>
      <c r="F11" s="35"/>
      <c r="G11" s="199"/>
      <c r="H11" s="199"/>
      <c r="I11" s="199"/>
      <c r="J11" s="101"/>
      <c r="K11" s="81"/>
      <c r="L11" s="199"/>
      <c r="M11" s="199"/>
      <c r="N11" s="199"/>
      <c r="O11" s="109"/>
      <c r="P11" s="114"/>
      <c r="Q11" s="120"/>
      <c r="R11" s="117"/>
      <c r="S11" s="199"/>
      <c r="T11" s="199"/>
      <c r="U11" s="199"/>
      <c r="V11" s="199"/>
      <c r="W11" s="103"/>
      <c r="X11" s="120"/>
      <c r="Y11" s="109"/>
    </row>
    <row r="20" ht="138.75" customHeight="1" x14ac:dyDescent="0.25"/>
    <row r="22" ht="78.75" customHeight="1" x14ac:dyDescent="0.25"/>
    <row r="34" ht="151.5" customHeight="1" x14ac:dyDescent="0.25"/>
    <row r="40" ht="61.5" customHeight="1" x14ac:dyDescent="0.25"/>
    <row r="44" ht="99.75" customHeight="1" x14ac:dyDescent="0.25"/>
    <row r="45" ht="114.75" customHeight="1" x14ac:dyDescent="0.25"/>
  </sheetData>
  <mergeCells count="30">
    <mergeCell ref="A11:D11"/>
    <mergeCell ref="G11:I11"/>
    <mergeCell ref="L11:N11"/>
    <mergeCell ref="S11:V11"/>
    <mergeCell ref="J6:J7"/>
    <mergeCell ref="G6:G7"/>
    <mergeCell ref="C6:C7"/>
    <mergeCell ref="O6:O7"/>
    <mergeCell ref="D6:D7"/>
    <mergeCell ref="E6:E7"/>
    <mergeCell ref="F6:F7"/>
    <mergeCell ref="A6:A7"/>
    <mergeCell ref="B6:B7"/>
    <mergeCell ref="N6:N7"/>
    <mergeCell ref="H6:H7"/>
    <mergeCell ref="K6:K7"/>
    <mergeCell ref="B8:Y8"/>
    <mergeCell ref="I2:Y2"/>
    <mergeCell ref="I1:Y1"/>
    <mergeCell ref="I6:I7"/>
    <mergeCell ref="A10:D10"/>
    <mergeCell ref="D1:H1"/>
    <mergeCell ref="D2:H2"/>
    <mergeCell ref="A4:V4"/>
    <mergeCell ref="L6:L7"/>
    <mergeCell ref="M6:M7"/>
    <mergeCell ref="S6:Y6"/>
    <mergeCell ref="P6:P7"/>
    <mergeCell ref="R6:R7"/>
    <mergeCell ref="Q6:Q7"/>
  </mergeCells>
  <phoneticPr fontId="9" type="noConversion"/>
  <printOptions horizontalCentered="1"/>
  <pageMargins left="0.39370078740157483" right="0.39370078740157483" top="1.1811023622047245" bottom="0.15748031496062992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МП прил 1</vt:lpstr>
      <vt:lpstr>МП прил 2</vt:lpstr>
      <vt:lpstr>МП прил 3</vt:lpstr>
      <vt:lpstr>пас МП прил 1</vt:lpstr>
      <vt:lpstr>пас МП прил 2</vt:lpstr>
      <vt:lpstr>'МП прил 3'!Область_печати</vt:lpstr>
      <vt:lpstr>'пас МП прил 1'!Область_печати</vt:lpstr>
      <vt:lpstr>'пас МП прил 2'!Область_печати</vt:lpstr>
    </vt:vector>
  </TitlesOfParts>
  <Company>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Александровна Юрьева</dc:creator>
  <cp:lastModifiedBy>GLBUH</cp:lastModifiedBy>
  <cp:lastPrinted>2022-11-09T06:25:51Z</cp:lastPrinted>
  <dcterms:created xsi:type="dcterms:W3CDTF">2013-07-29T03:10:57Z</dcterms:created>
  <dcterms:modified xsi:type="dcterms:W3CDTF">2023-11-17T03:36:18Z</dcterms:modified>
</cp:coreProperties>
</file>