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0" windowWidth="15480" windowHeight="10920" tabRatio="851"/>
  </bookViews>
  <sheets>
    <sheet name="МП прил 1" sheetId="14" r:id="rId1"/>
    <sheet name="МП прил 2" sheetId="17" r:id="rId2"/>
    <sheet name="МП прил 3" sheetId="13" r:id="rId3"/>
    <sheet name="пас МП прил 1" sheetId="10" r:id="rId4"/>
    <sheet name="пас МП прил 2" sheetId="9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in2007">#REF!</definedName>
    <definedName name="_in2008">#REF!</definedName>
    <definedName name="_in2009">#REF!</definedName>
    <definedName name="_in2010">#REF!</definedName>
    <definedName name="_in2011">#REF!</definedName>
    <definedName name="_in2012">#REF!</definedName>
    <definedName name="_in2013">#REF!</definedName>
    <definedName name="_in2014">#REF!</definedName>
    <definedName name="_in2015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mm1">[1]ПРОГНОЗ_1!#REF!</definedName>
    <definedName name="_xlnm._FilterDatabase" localSheetId="3" hidden="1">'пас МП прил 1'!$A$3:$R$26</definedName>
    <definedName name="ddd">[2]ПРОГНОЗ_1!#REF!</definedName>
    <definedName name="ff">#REF!</definedName>
    <definedName name="fffff">'[3]Гр5(о)'!#REF!</definedName>
    <definedName name="gggg">#REF!</definedName>
    <definedName name="jjjj">'[4]Гр5(о)'!#REF!</definedName>
    <definedName name="ааа">#REF!</definedName>
    <definedName name="АнМ">'[5]Гр5(о)'!#REF!</definedName>
    <definedName name="вв">[6]ПРОГНОЗ_1!#REF!</definedName>
    <definedName name="График">"Диагр. 4"</definedName>
    <definedName name="кат">#REF!</definedName>
    <definedName name="М1">[7]ПРОГНОЗ_1!#REF!</definedName>
    <definedName name="Мониторинг1">'[8]Гр5(о)'!#REF!</definedName>
    <definedName name="_xlnm.Print_Area" localSheetId="0">'МП прил 1'!#REF!</definedName>
    <definedName name="_xlnm.Print_Area" localSheetId="2">'МП прил 3'!$A$1:$Y$23</definedName>
    <definedName name="_xlnm.Print_Area" localSheetId="3">'пас МП прил 1'!$A$1:$Q$16</definedName>
    <definedName name="_xlnm.Print_Area" localSheetId="4">'пас МП прил 2'!$A$1:$V$11</definedName>
    <definedName name="ПОКАЗАТЕЛИ_ДОЛГОСР.ПРОГНОЗА">'[9]2002(v2)'!#REF!</definedName>
    <definedName name="пппп">'[10]2002(v1)'!#REF!</definedName>
    <definedName name="Прогноз97">[11]ПРОГНОЗ_1!#REF!</definedName>
    <definedName name="фф">'[12]Гр5(о)'!#REF!</definedName>
    <definedName name="ффф">#REF!</definedName>
  </definedNames>
  <calcPr calcId="145621"/>
</workbook>
</file>

<file path=xl/calcChain.xml><?xml version="1.0" encoding="utf-8"?>
<calcChain xmlns="http://schemas.openxmlformats.org/spreadsheetml/2006/main">
  <c r="Y23" i="13" l="1"/>
  <c r="Y25" i="13" s="1"/>
  <c r="Y22" i="13"/>
  <c r="Y21" i="13"/>
  <c r="Y18" i="13"/>
  <c r="Y17" i="13"/>
  <c r="Y16" i="13"/>
  <c r="Y13" i="13"/>
  <c r="Y12" i="13"/>
  <c r="Y11" i="13"/>
  <c r="M13" i="13"/>
  <c r="N9" i="17"/>
  <c r="N12" i="17"/>
  <c r="M9" i="17"/>
  <c r="R13" i="14"/>
  <c r="R14" i="14"/>
  <c r="R15" i="14"/>
  <c r="R16" i="14"/>
  <c r="R17" i="14"/>
  <c r="R18" i="14"/>
  <c r="R19" i="14"/>
  <c r="R20" i="14"/>
  <c r="R21" i="14"/>
  <c r="R22" i="14"/>
  <c r="R12" i="14"/>
  <c r="Q10" i="14"/>
  <c r="X23" i="13" l="1"/>
  <c r="X22" i="13"/>
  <c r="X21" i="13"/>
  <c r="X18" i="13"/>
  <c r="X17" i="13"/>
  <c r="X16" i="13"/>
  <c r="X13" i="13"/>
  <c r="X12" i="13"/>
  <c r="X11" i="13"/>
  <c r="L13" i="13"/>
  <c r="L9" i="17"/>
  <c r="P10" i="14"/>
  <c r="X25" i="13" l="1"/>
  <c r="R10" i="14"/>
  <c r="W23" i="13"/>
  <c r="W22" i="13"/>
  <c r="W21" i="13"/>
  <c r="W18" i="13"/>
  <c r="W17" i="13"/>
  <c r="W16" i="13"/>
  <c r="W13" i="13"/>
  <c r="W12" i="13"/>
  <c r="W11" i="13"/>
  <c r="K13" i="13"/>
  <c r="K9" i="17"/>
  <c r="O10" i="14"/>
  <c r="K10" i="14"/>
  <c r="V23" i="13"/>
  <c r="V22" i="13"/>
  <c r="V21" i="13"/>
  <c r="V18" i="13"/>
  <c r="V17" i="13"/>
  <c r="V16" i="13"/>
  <c r="V12" i="13"/>
  <c r="V11" i="13"/>
  <c r="J9" i="17"/>
  <c r="I9" i="17"/>
  <c r="H9" i="17"/>
  <c r="G9" i="17"/>
  <c r="F9" i="17"/>
  <c r="E9" i="17"/>
  <c r="D9" i="17"/>
  <c r="N10" i="14"/>
  <c r="M10" i="14"/>
  <c r="L10" i="14"/>
  <c r="J10" i="14"/>
  <c r="I10" i="14"/>
  <c r="H10" i="14"/>
  <c r="W25" i="13" l="1"/>
  <c r="S11" i="13" l="1"/>
  <c r="T11" i="13"/>
  <c r="U11" i="13"/>
  <c r="S12" i="13"/>
  <c r="T12" i="13"/>
  <c r="U12" i="13"/>
  <c r="T13" i="13"/>
  <c r="S16" i="13"/>
  <c r="T16" i="13"/>
  <c r="U16" i="13"/>
  <c r="S18" i="13"/>
  <c r="T18" i="13"/>
  <c r="U18" i="13"/>
  <c r="S21" i="13"/>
  <c r="T21" i="13"/>
  <c r="U21" i="13"/>
  <c r="S22" i="13"/>
  <c r="T22" i="13"/>
  <c r="U22" i="13"/>
  <c r="S17" i="13"/>
  <c r="T17" i="13"/>
  <c r="U17" i="13"/>
  <c r="S23" i="13"/>
  <c r="T23" i="13"/>
  <c r="U23" i="13"/>
  <c r="H13" i="13"/>
  <c r="T25" i="13" l="1"/>
  <c r="R23" i="13"/>
  <c r="R22" i="13"/>
  <c r="R21" i="13"/>
  <c r="R18" i="13"/>
  <c r="R16" i="13"/>
  <c r="R12" i="13"/>
  <c r="R11" i="13"/>
  <c r="P23" i="13"/>
  <c r="P22" i="13"/>
  <c r="P21" i="13"/>
  <c r="P18" i="13"/>
  <c r="P17" i="13"/>
  <c r="P16" i="13"/>
  <c r="P13" i="13"/>
  <c r="P12" i="13"/>
  <c r="P11" i="13"/>
  <c r="D17" i="10"/>
  <c r="G13" i="13"/>
  <c r="F13" i="13"/>
  <c r="R13" i="13" s="1"/>
  <c r="O23" i="13"/>
  <c r="O22" i="13"/>
  <c r="O21" i="13"/>
  <c r="O18" i="13"/>
  <c r="O17" i="13"/>
  <c r="O16" i="13"/>
  <c r="O13" i="13"/>
  <c r="O12" i="13"/>
  <c r="O11" i="13"/>
  <c r="N23" i="13"/>
  <c r="N22" i="13"/>
  <c r="N21" i="13"/>
  <c r="N18" i="13"/>
  <c r="N17" i="13"/>
  <c r="N16" i="13"/>
  <c r="N13" i="13"/>
  <c r="N12" i="13"/>
  <c r="N11" i="13"/>
  <c r="J13" i="13" l="1"/>
  <c r="V13" i="13" s="1"/>
  <c r="V25" i="13" s="1"/>
  <c r="S13" i="13"/>
  <c r="S25" i="13" s="1"/>
  <c r="I13" i="13"/>
  <c r="U13" i="13" s="1"/>
  <c r="U25" i="13" s="1"/>
  <c r="R25" i="13"/>
  <c r="N25" i="13"/>
  <c r="O25" i="13"/>
  <c r="P25" i="13"/>
  <c r="Q25" i="13" l="1"/>
</calcChain>
</file>

<file path=xl/sharedStrings.xml><?xml version="1.0" encoding="utf-8"?>
<sst xmlns="http://schemas.openxmlformats.org/spreadsheetml/2006/main" count="206" uniqueCount="113">
  <si>
    <t>Расходы (тыс. руб.), годы</t>
  </si>
  <si>
    <t>ГРБС</t>
  </si>
  <si>
    <t>РзПр</t>
  </si>
  <si>
    <t>ЦСР</t>
  </si>
  <si>
    <t>ВР</t>
  </si>
  <si>
    <t>2014 год</t>
  </si>
  <si>
    <t>2015 год</t>
  </si>
  <si>
    <t>2016 год</t>
  </si>
  <si>
    <t>№
п/п</t>
  </si>
  <si>
    <t>администрация Разъезженского сельсовета</t>
  </si>
  <si>
    <t>021</t>
  </si>
  <si>
    <t>2017 год</t>
  </si>
  <si>
    <t>Статус (государственная программа, подпрограмма)</t>
  </si>
  <si>
    <t>Наименование  программы, подпрограммы</t>
  </si>
  <si>
    <t>Наименование ГРБС</t>
  </si>
  <si>
    <t xml:space="preserve">Код бюджетной классификации </t>
  </si>
  <si>
    <t>Муниципальная программа</t>
  </si>
  <si>
    <t>всего расходные обязательства по программе</t>
  </si>
  <si>
    <t>Х</t>
  </si>
  <si>
    <t>в том числе по ГРБС:</t>
  </si>
  <si>
    <t>Развитие культуры</t>
  </si>
  <si>
    <t xml:space="preserve">Статус </t>
  </si>
  <si>
    <t>Наименование  государственной программы, государственной подпрограммы</t>
  </si>
  <si>
    <t>Ответственный исполнитель, 
соисполнители</t>
  </si>
  <si>
    <t>Оценка расходов (тыс. руб.), годы</t>
  </si>
  <si>
    <t xml:space="preserve">Всего </t>
  </si>
  <si>
    <t>в том числе :</t>
  </si>
  <si>
    <t>внебюджетные источники</t>
  </si>
  <si>
    <t>бюджет  муниципального образования</t>
  </si>
  <si>
    <t xml:space="preserve">Прогноз сводных показателей муниципальных заданий </t>
  </si>
  <si>
    <t>Наименование услуги (работы), показателя объема услуги (работы)</t>
  </si>
  <si>
    <t>Значение показателя объема услуги (работы)</t>
  </si>
  <si>
    <t>Расходы местного бюджета на оказание (выполнение) муниципальной услуги (работы), тыс. руб.</t>
  </si>
  <si>
    <t>2012 год</t>
  </si>
  <si>
    <t>2013 год</t>
  </si>
  <si>
    <t>Наименование услуги и ее содержание:  Организация досуга граждан и обеспечение развития художественного творчества</t>
  </si>
  <si>
    <t xml:space="preserve">Показатель объема работы: </t>
  </si>
  <si>
    <t xml:space="preserve">Количество клубных формирований в том числе для детей        </t>
  </si>
  <si>
    <t xml:space="preserve">Количество участников клубных формирований в том числе детей        </t>
  </si>
  <si>
    <t>филармония</t>
  </si>
  <si>
    <t>Количество несовершеннолетних, участников клубных формирований находящихся в социально – опасном положении</t>
  </si>
  <si>
    <t>ДТиС</t>
  </si>
  <si>
    <t>Наименование работы и ее содержание: Организация и обеспечение проведения массовых мероприятий силами учреждения</t>
  </si>
  <si>
    <t xml:space="preserve">Количество культурно – досуговых мероприятий         </t>
  </si>
  <si>
    <t xml:space="preserve">Количество посещений на культурно – досуговых мероприятиях          </t>
  </si>
  <si>
    <t>Количество мероприятия для несовершеннолетних, находящихся в социально – опасном положении</t>
  </si>
  <si>
    <t>кинограф</t>
  </si>
  <si>
    <t>Наименование работы и ее содержание: Участие в проведении фестивалей, выставок, смотров, конкурсах, конференций и иных программных мероприятий, в том числе  в рамках международного сотрудничества</t>
  </si>
  <si>
    <t>Количество выездов коллективов для участия в конкурсах, фестивалях различных уровней</t>
  </si>
  <si>
    <t>Количество приглашенных коллективов участвующих в мероприятиях на территории села</t>
  </si>
  <si>
    <t>Кличество посетителей мероприятий</t>
  </si>
  <si>
    <t>итог</t>
  </si>
  <si>
    <t>Перечень целевых показателей и показателей результативности программы с расшифровкой плановых значений по годам  ее реализации</t>
  </si>
  <si>
    <t>Цели, задачи, показатели</t>
  </si>
  <si>
    <t>Единица измерения</t>
  </si>
  <si>
    <t>Вес показателя</t>
  </si>
  <si>
    <t>Источник информации</t>
  </si>
  <si>
    <t>1.</t>
  </si>
  <si>
    <t>Цель программы: создание условий для развития и реализации культурного и духовного потенциала населения Разъезженского сельсовета</t>
  </si>
  <si>
    <t>Удельный вес населения, участвующего в платных культурно-досуговых мероприятиях, проводимых муниципальными учреждениями культуры</t>
  </si>
  <si>
    <t>%</t>
  </si>
  <si>
    <t>Отраслевая статистическая отчетность (форма № 7-НК   «Сведения об учреждении культурно-досугового типа»;, № 10-НК «Сведения о работе организации, осуществляющей кинопоказ»;</t>
  </si>
  <si>
    <t>1.1.</t>
  </si>
  <si>
    <t>Задача 1. «Обеспечение доступа населения Разъезженского сельсовета к участию в культурной  жизни»</t>
  </si>
  <si>
    <t xml:space="preserve">Количество посетителей муниципальных учреждений культурно-досугового типа на 1 тыс. человек населения </t>
  </si>
  <si>
    <t>чел.</t>
  </si>
  <si>
    <t xml:space="preserve">Расчетный показатель на основе ведомственной отчетности
</t>
  </si>
  <si>
    <t xml:space="preserve">Число клубных формирований </t>
  </si>
  <si>
    <t>ед.</t>
  </si>
  <si>
    <t>Отраслевая статистическая отчетность (форма № 7-НК   «Сведения об учреждении культурно-досугового типа»)</t>
  </si>
  <si>
    <t xml:space="preserve">Число участников клубных формирований </t>
  </si>
  <si>
    <t xml:space="preserve">Число участников клубных формирований для детей в возрасте до 14 лет включительно </t>
  </si>
  <si>
    <t xml:space="preserve">1.2. </t>
  </si>
  <si>
    <t>Задача 2. «Создание условий для устойчивого развития отрасли «культура» в Разъезженском сельсовете»</t>
  </si>
  <si>
    <t xml:space="preserve">Уровень исполнения расходов главного распорядителя за счет средств местного бюджета (без учета межбюджетных трансфертов, имеющих целевое  назначение, из краевого бюджета)   </t>
  </si>
  <si>
    <t>баллы</t>
  </si>
  <si>
    <t xml:space="preserve">Годовая бухгалтерская отчетность
</t>
  </si>
  <si>
    <t xml:space="preserve">Своевременность утверждения муниципальных заданий подведомственным главному распорядителю учреждениям на текущий финансовый год и плановый период </t>
  </si>
  <si>
    <t>Постановлением администрации Разъезженского сельсовета  от 22.11.2011г № 54п «Об утверждении Порядка формирования и финансового обеспечения выполнения муниципального задания муниципальными бюджетными учреждениями, подведомственными администрации Разъезженского сельсовета»</t>
  </si>
  <si>
    <t>Значения целевых показателей на долгосрочный период</t>
  </si>
  <si>
    <t>Цели, целевые показатели</t>
  </si>
  <si>
    <t>Единица  изме-рения</t>
  </si>
  <si>
    <t>Долгосрочный период</t>
  </si>
  <si>
    <t>2018 год</t>
  </si>
  <si>
    <t>2023 год</t>
  </si>
  <si>
    <t>2024 год</t>
  </si>
  <si>
    <t>0801</t>
  </si>
  <si>
    <t>2019 год</t>
  </si>
  <si>
    <r>
      <t>Информация о ресурсном обеспечении и прогнозной оценке расходов на реализацию целей 
муниципальной программы Разъезженского сельсовета</t>
    </r>
    <r>
      <rPr>
        <u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«Развитие культуры» на 2014-2019 годы</t>
    </r>
  </si>
  <si>
    <t>2025 год</t>
  </si>
  <si>
    <t>50900L5580</t>
  </si>
  <si>
    <t>50900R5580</t>
  </si>
  <si>
    <t>2020 год</t>
  </si>
  <si>
    <t>2026 год</t>
  </si>
  <si>
    <t>Итого на  
2014-2021 годы</t>
  </si>
  <si>
    <t>2021 год</t>
  </si>
  <si>
    <t>2021 
год</t>
  </si>
  <si>
    <t>2027 год</t>
  </si>
  <si>
    <t>2022 год</t>
  </si>
  <si>
    <t>Информация о распределении планируемых расходов  
по отдельным мероприятиям программы, подпрограммам муниципальной программы Разъезженского сельсовета «Развитие культуры» на 2014-2022 годы</t>
  </si>
  <si>
    <t>2028год</t>
  </si>
  <si>
    <t>Приложение № 1
к муниципальной программе Разъезженского сельсовета
«Развитие культуры» на 2014-2023 годы</t>
  </si>
  <si>
    <t>Итого на  
2014-2023 годы</t>
  </si>
  <si>
    <t>Приложение № 2
к муниципальной программе Разъезженского сельсовета
«Развитие культуры» на 2014-2023 годы</t>
  </si>
  <si>
    <t>Приложение № 3
к муниципальной программе Разъезженского сельсовета «Развитие культуры» на 2014-2023 годы</t>
  </si>
  <si>
    <t>Приложение № 1
к паспорту муниципальной программы Разъезженского сельсовета   «Развитие культуры» на 2014-2023 годы</t>
  </si>
  <si>
    <t>Приложение № 2
к паспорту муниципальной программы Разъезженского сельсовета «Развитие культуры» на 2014-2023 годы</t>
  </si>
  <si>
    <t>2029год</t>
  </si>
  <si>
    <t>Приложение № 1
к Постановлению администрации Разъезженского сельсовета
№ 49 п от 10.11.2020 г.</t>
  </si>
  <si>
    <t>Приложение № 2
к Постановлению администрации Разъезженского сельсовета
№ 49 п от 10.11.2020 г.</t>
  </si>
  <si>
    <t>Приложение № 3
к Постановлению администрации Разъезженского сельсовета
№ 49 п от 10.11.2020 г.</t>
  </si>
  <si>
    <t>Приложение № 4
к Постановлению администрации Разъезженского сельсовета
№ 49 п от 10.11.2020 г.</t>
  </si>
  <si>
    <t>Приложение № 5
к Постановлению администрации Разъезженского сельсовета
№ 49 п от 10.11.2020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</si>
</sst>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_-* #,##0.0_р_._-;\-* #,##0.0_р_._-;_-* &quot;-&quot;?_р_._-;_-@_-"/>
    <numFmt numFmtId="166" formatCode="0.0"/>
    <numFmt numFmtId="167" formatCode="#,##0.00_ ;\-#,##0.00\ "/>
    <numFmt numFmtId="168" formatCode="_-* #,##0_р_._-;\-* #,##0_р_._-;_-* &quot;-&quot;?_р_._-;_-@_-"/>
  </numFmts>
  <fonts count="23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Helv"/>
      <charset val="204"/>
    </font>
    <font>
      <sz val="12"/>
      <color indexed="9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Arial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17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9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2" fillId="0" borderId="0"/>
    <xf numFmtId="0" fontId="4" fillId="0" borderId="0"/>
  </cellStyleXfs>
  <cellXfs count="204">
    <xf numFmtId="0" fontId="0" fillId="0" borderId="0" xfId="0"/>
    <xf numFmtId="0" fontId="0" fillId="0" borderId="0" xfId="0" applyBorder="1"/>
    <xf numFmtId="0" fontId="11" fillId="0" borderId="0" xfId="0" applyFont="1" applyBorder="1"/>
    <xf numFmtId="0" fontId="3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167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167" fontId="14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 indent="3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top" wrapText="1"/>
    </xf>
    <xf numFmtId="0" fontId="16" fillId="0" borderId="0" xfId="1" applyFont="1" applyFill="1" applyAlignment="1">
      <alignment wrapText="1"/>
    </xf>
    <xf numFmtId="0" fontId="16" fillId="0" borderId="0" xfId="1" applyFont="1" applyAlignment="1">
      <alignment wrapText="1"/>
    </xf>
    <xf numFmtId="0" fontId="16" fillId="0" borderId="0" xfId="1" applyFont="1" applyAlignment="1">
      <alignment vertical="top" wrapText="1"/>
    </xf>
    <xf numFmtId="0" fontId="16" fillId="0" borderId="0" xfId="1" applyFont="1" applyFill="1" applyAlignment="1">
      <alignment vertical="top" wrapText="1"/>
    </xf>
    <xf numFmtId="0" fontId="16" fillId="0" borderId="1" xfId="1" applyFont="1" applyFill="1" applyBorder="1" applyAlignment="1">
      <alignment horizontal="center" vertical="top" wrapText="1"/>
    </xf>
    <xf numFmtId="0" fontId="18" fillId="0" borderId="0" xfId="1" applyFont="1" applyFill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3" fontId="16" fillId="0" borderId="1" xfId="1" applyNumberFormat="1" applyFont="1" applyFill="1" applyBorder="1" applyAlignment="1">
      <alignment vertical="top" wrapText="1"/>
    </xf>
    <xf numFmtId="2" fontId="16" fillId="0" borderId="1" xfId="1" applyNumberFormat="1" applyFont="1" applyFill="1" applyBorder="1" applyAlignment="1">
      <alignment horizontal="right" vertical="top" wrapText="1"/>
    </xf>
    <xf numFmtId="0" fontId="19" fillId="0" borderId="0" xfId="0" applyFont="1" applyFill="1"/>
    <xf numFmtId="0" fontId="19" fillId="0" borderId="1" xfId="1" applyFont="1" applyFill="1" applyBorder="1" applyAlignment="1">
      <alignment vertical="top" wrapText="1"/>
    </xf>
    <xf numFmtId="0" fontId="16" fillId="0" borderId="1" xfId="1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justify" wrapText="1"/>
    </xf>
    <xf numFmtId="1" fontId="16" fillId="0" borderId="1" xfId="1" applyNumberFormat="1" applyFont="1" applyFill="1" applyBorder="1" applyAlignment="1">
      <alignment vertical="top" wrapText="1"/>
    </xf>
    <xf numFmtId="0" fontId="19" fillId="0" borderId="1" xfId="0" applyFont="1" applyFill="1" applyBorder="1" applyAlignment="1">
      <alignment wrapText="1"/>
    </xf>
    <xf numFmtId="166" fontId="16" fillId="0" borderId="0" xfId="1" applyNumberFormat="1" applyFont="1" applyFill="1" applyAlignment="1">
      <alignment vertical="top" wrapText="1"/>
    </xf>
    <xf numFmtId="3" fontId="16" fillId="0" borderId="0" xfId="1" applyNumberFormat="1" applyFont="1" applyAlignment="1">
      <alignment vertical="top" wrapText="1"/>
    </xf>
    <xf numFmtId="4" fontId="12" fillId="0" borderId="0" xfId="1" applyNumberFormat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vertical="top" wrapText="1"/>
    </xf>
    <xf numFmtId="0" fontId="20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21" fillId="0" borderId="0" xfId="0" applyFont="1" applyFill="1" applyAlignment="1">
      <alignment horizontal="center" vertical="top" wrapText="1"/>
    </xf>
    <xf numFmtId="164" fontId="7" fillId="0" borderId="0" xfId="0" applyNumberFormat="1" applyFont="1" applyFill="1" applyAlignment="1">
      <alignment vertical="top" wrapText="1"/>
    </xf>
    <xf numFmtId="0" fontId="1" fillId="0" borderId="0" xfId="0" applyFont="1" applyFill="1"/>
    <xf numFmtId="0" fontId="3" fillId="0" borderId="11" xfId="0" applyFont="1" applyBorder="1" applyAlignment="1">
      <alignment horizontal="center" vertical="center" wrapText="1"/>
    </xf>
    <xf numFmtId="167" fontId="3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7" fontId="3" fillId="0" borderId="13" xfId="0" applyNumberFormat="1" applyFont="1" applyBorder="1" applyAlignment="1">
      <alignment horizontal="center" vertical="center" wrapText="1"/>
    </xf>
    <xf numFmtId="167" fontId="3" fillId="0" borderId="16" xfId="0" applyNumberFormat="1" applyFont="1" applyBorder="1" applyAlignment="1">
      <alignment horizontal="center" vertical="center" wrapText="1"/>
    </xf>
    <xf numFmtId="167" fontId="3" fillId="0" borderId="17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49" fontId="8" fillId="0" borderId="39" xfId="0" applyNumberFormat="1" applyFont="1" applyBorder="1" applyAlignment="1">
      <alignment horizontal="center" vertical="center" wrapText="1"/>
    </xf>
    <xf numFmtId="0" fontId="12" fillId="0" borderId="0" xfId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Fill="1" applyAlignment="1">
      <alignment horizontal="left" vertical="center" wrapText="1"/>
    </xf>
    <xf numFmtId="0" fontId="14" fillId="0" borderId="0" xfId="1" applyFont="1" applyAlignment="1">
      <alignment horizontal="center" vertical="top" wrapText="1"/>
    </xf>
    <xf numFmtId="0" fontId="14" fillId="0" borderId="0" xfId="1" applyFont="1" applyFill="1" applyAlignment="1">
      <alignment vertical="top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12" fillId="0" borderId="0" xfId="1" applyFont="1" applyAlignment="1">
      <alignment horizontal="left"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1" fontId="7" fillId="0" borderId="1" xfId="0" applyNumberFormat="1" applyFont="1" applyFill="1" applyBorder="1" applyAlignment="1">
      <alignment vertical="center" wrapText="1"/>
    </xf>
    <xf numFmtId="2" fontId="14" fillId="0" borderId="1" xfId="1" applyNumberFormat="1" applyFont="1" applyFill="1" applyBorder="1" applyAlignment="1">
      <alignment horizontal="right" vertical="top" wrapText="1"/>
    </xf>
    <xf numFmtId="3" fontId="14" fillId="0" borderId="1" xfId="1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vertical="center" wrapText="1"/>
    </xf>
    <xf numFmtId="0" fontId="22" fillId="0" borderId="0" xfId="0" applyFont="1" applyFill="1"/>
    <xf numFmtId="0" fontId="7" fillId="0" borderId="41" xfId="0" applyFont="1" applyFill="1" applyBorder="1" applyAlignment="1">
      <alignment vertical="top" wrapText="1"/>
    </xf>
    <xf numFmtId="168" fontId="3" fillId="0" borderId="1" xfId="0" applyNumberFormat="1" applyFont="1" applyFill="1" applyBorder="1" applyAlignment="1">
      <alignment vertical="center" wrapText="1"/>
    </xf>
    <xf numFmtId="0" fontId="16" fillId="0" borderId="1" xfId="1" applyFont="1" applyFill="1" applyBorder="1" applyAlignment="1">
      <alignment horizontal="center" vertical="top" wrapText="1"/>
    </xf>
    <xf numFmtId="0" fontId="12" fillId="0" borderId="0" xfId="1" applyFont="1" applyAlignment="1">
      <alignment horizontal="right" vertical="top" wrapText="1"/>
    </xf>
    <xf numFmtId="0" fontId="16" fillId="0" borderId="0" xfId="1" applyFont="1" applyAlignment="1">
      <alignment horizontal="right" wrapText="1"/>
    </xf>
    <xf numFmtId="0" fontId="3" fillId="0" borderId="2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 vertical="top" wrapText="1"/>
    </xf>
    <xf numFmtId="0" fontId="7" fillId="0" borderId="0" xfId="0" applyFont="1" applyFill="1" applyAlignment="1">
      <alignment horizontal="right" vertical="top" wrapText="1"/>
    </xf>
    <xf numFmtId="0" fontId="7" fillId="0" borderId="0" xfId="0" applyFont="1" applyFill="1" applyBorder="1" applyAlignment="1">
      <alignment vertical="top" wrapText="1"/>
    </xf>
    <xf numFmtId="0" fontId="16" fillId="0" borderId="0" xfId="1" applyFont="1" applyFill="1" applyAlignment="1">
      <alignment horizontal="right" wrapText="1"/>
    </xf>
    <xf numFmtId="0" fontId="12" fillId="0" borderId="0" xfId="1" applyFont="1" applyFill="1" applyAlignment="1">
      <alignment horizontal="left" vertical="top" wrapText="1"/>
    </xf>
    <xf numFmtId="0" fontId="16" fillId="0" borderId="1" xfId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167" fontId="8" fillId="0" borderId="4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67" fontId="3" fillId="0" borderId="48" xfId="0" applyNumberFormat="1" applyFont="1" applyBorder="1" applyAlignment="1">
      <alignment horizontal="center" vertical="center" wrapText="1"/>
    </xf>
    <xf numFmtId="167" fontId="3" fillId="0" borderId="45" xfId="0" applyNumberFormat="1" applyFont="1" applyBorder="1" applyAlignment="1">
      <alignment horizontal="center" vertical="center" wrapText="1"/>
    </xf>
    <xf numFmtId="167" fontId="3" fillId="0" borderId="12" xfId="0" applyNumberFormat="1" applyFont="1" applyBorder="1" applyAlignment="1">
      <alignment horizontal="center" vertical="center" wrapText="1"/>
    </xf>
    <xf numFmtId="167" fontId="3" fillId="0" borderId="20" xfId="0" applyNumberFormat="1" applyFont="1" applyBorder="1" applyAlignment="1">
      <alignment horizontal="center" vertical="center" wrapText="1"/>
    </xf>
    <xf numFmtId="167" fontId="3" fillId="0" borderId="49" xfId="0" applyNumberFormat="1" applyFont="1" applyBorder="1" applyAlignment="1">
      <alignment horizontal="center" vertical="center" wrapText="1"/>
    </xf>
    <xf numFmtId="167" fontId="3" fillId="0" borderId="19" xfId="0" applyNumberFormat="1" applyFont="1" applyBorder="1" applyAlignment="1">
      <alignment horizontal="center" vertical="center" wrapText="1"/>
    </xf>
    <xf numFmtId="49" fontId="3" fillId="0" borderId="48" xfId="0" applyNumberFormat="1" applyFont="1" applyFill="1" applyBorder="1" applyAlignment="1">
      <alignment horizontal="center" vertical="center" wrapText="1"/>
    </xf>
    <xf numFmtId="167" fontId="3" fillId="0" borderId="5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167" fontId="14" fillId="0" borderId="2" xfId="0" applyNumberFormat="1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 wrapText="1"/>
    </xf>
    <xf numFmtId="0" fontId="12" fillId="0" borderId="0" xfId="1" applyFont="1" applyFill="1" applyAlignment="1">
      <alignment horizontal="right" vertical="top" wrapText="1"/>
    </xf>
    <xf numFmtId="0" fontId="16" fillId="0" borderId="1" xfId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 vertical="top" wrapText="1"/>
    </xf>
    <xf numFmtId="0" fontId="7" fillId="0" borderId="0" xfId="0" applyFont="1" applyFill="1" applyAlignment="1">
      <alignment horizontal="right" vertical="top" wrapText="1"/>
    </xf>
    <xf numFmtId="0" fontId="16" fillId="0" borderId="1" xfId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 vertical="top" wrapText="1"/>
    </xf>
    <xf numFmtId="0" fontId="7" fillId="0" borderId="0" xfId="0" applyFont="1" applyFill="1" applyAlignment="1">
      <alignment horizontal="right" vertical="top" wrapText="1"/>
    </xf>
    <xf numFmtId="0" fontId="7" fillId="0" borderId="0" xfId="0" applyFont="1" applyFill="1" applyAlignment="1">
      <alignment horizontal="center" vertical="top" wrapText="1"/>
    </xf>
    <xf numFmtId="0" fontId="17" fillId="0" borderId="0" xfId="1" applyFont="1" applyFill="1" applyBorder="1" applyAlignment="1">
      <alignment horizontal="left"/>
    </xf>
    <xf numFmtId="0" fontId="17" fillId="0" borderId="0" xfId="1" applyFont="1" applyFill="1" applyBorder="1" applyAlignment="1">
      <alignment horizontal="left" wrapText="1"/>
    </xf>
    <xf numFmtId="0" fontId="13" fillId="0" borderId="0" xfId="1" applyFont="1" applyFill="1" applyBorder="1" applyAlignment="1">
      <alignment horizontal="left" wrapText="1"/>
    </xf>
    <xf numFmtId="0" fontId="16" fillId="0" borderId="1" xfId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 vertical="top" wrapText="1"/>
    </xf>
    <xf numFmtId="0" fontId="7" fillId="0" borderId="0" xfId="0" applyFont="1" applyFill="1" applyAlignment="1">
      <alignment horizontal="right" vertical="top" wrapText="1"/>
    </xf>
    <xf numFmtId="0" fontId="7" fillId="0" borderId="0" xfId="0" applyFont="1" applyFill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right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10" fillId="0" borderId="0" xfId="0" applyFont="1" applyAlignment="1">
      <alignment horizontal="righ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2" fillId="0" borderId="0" xfId="1" applyFont="1" applyAlignment="1">
      <alignment horizontal="right" vertical="top" wrapText="1"/>
    </xf>
    <xf numFmtId="0" fontId="16" fillId="0" borderId="0" xfId="1" applyFont="1" applyFill="1" applyAlignment="1">
      <alignment horizontal="center" vertical="center" textRotation="90" wrapText="1"/>
    </xf>
    <xf numFmtId="0" fontId="16" fillId="0" borderId="1" xfId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 vertical="top" wrapText="1"/>
    </xf>
    <xf numFmtId="0" fontId="17" fillId="0" borderId="43" xfId="1" applyFont="1" applyFill="1" applyBorder="1" applyAlignment="1">
      <alignment horizontal="left"/>
    </xf>
    <xf numFmtId="0" fontId="17" fillId="0" borderId="41" xfId="1" applyFont="1" applyFill="1" applyBorder="1" applyAlignment="1">
      <alignment horizontal="left"/>
    </xf>
    <xf numFmtId="0" fontId="17" fillId="0" borderId="42" xfId="1" applyFont="1" applyFill="1" applyBorder="1" applyAlignment="1">
      <alignment horizontal="left" wrapText="1"/>
    </xf>
    <xf numFmtId="0" fontId="17" fillId="0" borderId="51" xfId="1" applyFont="1" applyFill="1" applyBorder="1" applyAlignment="1">
      <alignment horizontal="left" wrapText="1"/>
    </xf>
    <xf numFmtId="0" fontId="13" fillId="0" borderId="42" xfId="1" applyFont="1" applyFill="1" applyBorder="1" applyAlignment="1">
      <alignment horizontal="left" wrapText="1"/>
    </xf>
    <xf numFmtId="0" fontId="13" fillId="0" borderId="51" xfId="1" applyFont="1" applyFill="1" applyBorder="1" applyAlignment="1">
      <alignment horizontal="left" wrapText="1"/>
    </xf>
    <xf numFmtId="0" fontId="17" fillId="0" borderId="42" xfId="1" applyFont="1" applyFill="1" applyBorder="1" applyAlignment="1">
      <alignment horizontal="left"/>
    </xf>
    <xf numFmtId="0" fontId="17" fillId="0" borderId="51" xfId="1" applyFont="1" applyFill="1" applyBorder="1" applyAlignment="1">
      <alignment horizontal="left"/>
    </xf>
    <xf numFmtId="0" fontId="14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top" wrapText="1"/>
    </xf>
    <xf numFmtId="0" fontId="20" fillId="0" borderId="6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left" vertical="top" wrapText="1"/>
    </xf>
    <xf numFmtId="0" fontId="7" fillId="0" borderId="0" xfId="3" applyFont="1" applyFill="1" applyAlignment="1">
      <alignment horizontal="left" vertical="top" wrapText="1"/>
    </xf>
    <xf numFmtId="0" fontId="7" fillId="0" borderId="0" xfId="0" applyFont="1" applyFill="1" applyAlignment="1">
      <alignment horizontal="right" vertical="top" wrapText="1"/>
    </xf>
    <xf numFmtId="0" fontId="7" fillId="0" borderId="0" xfId="0" applyFont="1" applyFill="1" applyAlignment="1">
      <alignment horizontal="center" vertical="top" wrapText="1"/>
    </xf>
    <xf numFmtId="0" fontId="14" fillId="0" borderId="0" xfId="1" applyFont="1" applyAlignment="1">
      <alignment horizontal="right" vertical="center" wrapText="1"/>
    </xf>
    <xf numFmtId="0" fontId="3" fillId="0" borderId="0" xfId="0" applyFont="1" applyFill="1" applyAlignment="1">
      <alignment horizontal="righ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right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Стиль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SC_W\&#1055;&#1088;&#1086;&#1075;&#1085;&#1086;&#1079;\&#1055;&#1088;&#1086;&#1075;05_00(27.06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7.02.01\V&#1045;&#1052;_2001.5.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SC_W\&#1055;&#1088;&#1086;&#1075;&#1085;&#1086;&#1079;\&#1055;&#1088;&#1086;&#1075;05_00(27.06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7.02.01\SC_W\&#1055;&#1088;&#1086;&#1075;&#1085;&#1086;&#1079;\&#1055;&#1088;&#1086;&#1075;05_00(27.0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7.02.01\&#1061;&#1072;&#1085;&#1086;&#1074;&#1072;\&#1043;&#1088;(27.07.00)5&#106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&#1061;&#1072;&#1085;&#1086;&#1074;&#1072;\&#1043;&#1088;(27.07.00)5&#106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SC_W\&#1055;&#1088;&#1086;&#1075;&#1085;&#1086;&#1079;\&#1055;&#1088;&#1086;&#1075;05_00(27.06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61;&#1072;&#1085;&#1086;&#1074;&#1072;\&#1043;&#1088;(27.07.00)5&#106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91;&#1088;&#1072;&#1085;&#1086;&#1074;/Pr(2000)Tabl/9&#1072;&#1087;&#1088;2003/V&#1094;&#1077;&#1083;2.1_2002.1.04.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  <sheetName val="2002_v1_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2)"/>
      <sheetName val="2004(v2) "/>
      <sheetName val="Печ"/>
      <sheetName val="2002(v1) "/>
      <sheetName val="2004(v1)  "/>
      <sheetName val="2002-03(v2) "/>
      <sheetName val="2002-03(v1)  "/>
      <sheetName val="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W22"/>
  <sheetViews>
    <sheetView tabSelected="1" view="pageBreakPreview" zoomScale="75" zoomScaleNormal="75" zoomScaleSheetLayoutView="75" workbookViewId="0">
      <selection activeCell="G4" sqref="G4"/>
    </sheetView>
  </sheetViews>
  <sheetFormatPr defaultColWidth="9.140625" defaultRowHeight="51" customHeight="1" outlineLevelCol="1" x14ac:dyDescent="0.25"/>
  <cols>
    <col min="1" max="1" width="18.42578125" style="3" customWidth="1"/>
    <col min="2" max="2" width="23.140625" style="3" customWidth="1"/>
    <col min="3" max="3" width="24.7109375" style="3" customWidth="1"/>
    <col min="4" max="4" width="8.7109375" style="3" customWidth="1"/>
    <col min="5" max="5" width="9" style="3" customWidth="1"/>
    <col min="6" max="6" width="12.28515625" style="3" customWidth="1"/>
    <col min="7" max="7" width="7.5703125" style="3" customWidth="1"/>
    <col min="8" max="9" width="10" style="3" customWidth="1"/>
    <col min="10" max="10" width="10.28515625" style="3" customWidth="1"/>
    <col min="11" max="17" width="10.140625" style="3" customWidth="1"/>
    <col min="18" max="18" width="10.7109375" style="3" customWidth="1"/>
    <col min="19" max="19" width="11.5703125" style="3" customWidth="1"/>
    <col min="20" max="20" width="11.5703125" style="3" customWidth="1" outlineLevel="1"/>
    <col min="21" max="22" width="16.140625" style="3" customWidth="1" outlineLevel="1"/>
    <col min="23" max="23" width="7" style="3" customWidth="1" outlineLevel="1"/>
    <col min="24" max="24" width="9.140625" style="3"/>
    <col min="25" max="25" width="13.85546875" style="3" bestFit="1" customWidth="1"/>
    <col min="26" max="16384" width="9.140625" style="3"/>
  </cols>
  <sheetData>
    <row r="1" spans="1:18" ht="51" customHeight="1" x14ac:dyDescent="0.25">
      <c r="H1" s="125" t="s">
        <v>108</v>
      </c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8" ht="25.5" customHeight="1" x14ac:dyDescent="0.25"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51" customHeight="1" x14ac:dyDescent="0.25">
      <c r="H3" s="130" t="s">
        <v>101</v>
      </c>
      <c r="I3" s="130"/>
      <c r="J3" s="130"/>
      <c r="K3" s="130"/>
      <c r="L3" s="130"/>
      <c r="M3" s="130"/>
      <c r="N3" s="130"/>
      <c r="O3" s="130"/>
      <c r="P3" s="130"/>
      <c r="Q3" s="130"/>
      <c r="R3" s="130"/>
    </row>
    <row r="4" spans="1:18" ht="51" customHeight="1" x14ac:dyDescent="0.25"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 ht="51" customHeight="1" x14ac:dyDescent="0.25">
      <c r="A5" s="133" t="s">
        <v>99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</row>
    <row r="6" spans="1:18" ht="51" customHeight="1" x14ac:dyDescent="0.25">
      <c r="E6" s="4"/>
      <c r="F6" s="4">
        <v>8</v>
      </c>
    </row>
    <row r="7" spans="1:18" ht="51" customHeight="1" x14ac:dyDescent="0.25">
      <c r="A7" s="134" t="s">
        <v>12</v>
      </c>
      <c r="B7" s="137" t="s">
        <v>13</v>
      </c>
      <c r="C7" s="145" t="s">
        <v>14</v>
      </c>
      <c r="D7" s="148" t="s">
        <v>15</v>
      </c>
      <c r="E7" s="149"/>
      <c r="F7" s="149"/>
      <c r="G7" s="150"/>
      <c r="H7" s="148" t="s">
        <v>0</v>
      </c>
      <c r="I7" s="148"/>
      <c r="J7" s="148"/>
      <c r="K7" s="151"/>
      <c r="L7" s="149"/>
      <c r="M7" s="149"/>
      <c r="N7" s="152"/>
      <c r="O7" s="152"/>
      <c r="P7" s="152"/>
      <c r="Q7" s="152"/>
      <c r="R7" s="150"/>
    </row>
    <row r="8" spans="1:18" ht="51" customHeight="1" x14ac:dyDescent="0.25">
      <c r="A8" s="135"/>
      <c r="B8" s="138"/>
      <c r="C8" s="146"/>
      <c r="D8" s="128" t="s">
        <v>1</v>
      </c>
      <c r="E8" s="140" t="s">
        <v>2</v>
      </c>
      <c r="F8" s="140" t="s">
        <v>3</v>
      </c>
      <c r="G8" s="126" t="s">
        <v>4</v>
      </c>
      <c r="H8" s="128" t="s">
        <v>5</v>
      </c>
      <c r="I8" s="142" t="s">
        <v>6</v>
      </c>
      <c r="J8" s="140" t="s">
        <v>7</v>
      </c>
      <c r="K8" s="140" t="s">
        <v>11</v>
      </c>
      <c r="L8" s="131" t="s">
        <v>83</v>
      </c>
      <c r="M8" s="140" t="s">
        <v>87</v>
      </c>
      <c r="N8" s="140" t="s">
        <v>92</v>
      </c>
      <c r="O8" s="140" t="s">
        <v>95</v>
      </c>
      <c r="P8" s="140" t="s">
        <v>98</v>
      </c>
      <c r="Q8" s="140" t="s">
        <v>84</v>
      </c>
      <c r="R8" s="126" t="s">
        <v>102</v>
      </c>
    </row>
    <row r="9" spans="1:18" ht="51" customHeight="1" x14ac:dyDescent="0.25">
      <c r="A9" s="136"/>
      <c r="B9" s="139"/>
      <c r="C9" s="147"/>
      <c r="D9" s="129"/>
      <c r="E9" s="141"/>
      <c r="F9" s="141"/>
      <c r="G9" s="127"/>
      <c r="H9" s="129"/>
      <c r="I9" s="143"/>
      <c r="J9" s="141"/>
      <c r="K9" s="141"/>
      <c r="L9" s="132"/>
      <c r="M9" s="141"/>
      <c r="N9" s="141"/>
      <c r="O9" s="141"/>
      <c r="P9" s="141"/>
      <c r="Q9" s="141"/>
      <c r="R9" s="127"/>
    </row>
    <row r="10" spans="1:18" ht="51" customHeight="1" x14ac:dyDescent="0.25">
      <c r="A10" s="144" t="s">
        <v>16</v>
      </c>
      <c r="B10" s="144" t="s">
        <v>20</v>
      </c>
      <c r="C10" s="91" t="s">
        <v>17</v>
      </c>
      <c r="D10" s="53" t="s">
        <v>10</v>
      </c>
      <c r="E10" s="51" t="s">
        <v>18</v>
      </c>
      <c r="F10" s="51" t="s">
        <v>18</v>
      </c>
      <c r="G10" s="52" t="s">
        <v>18</v>
      </c>
      <c r="H10" s="92">
        <f>H12+H13+H14+H15+H16+H17+H18+H19+H20+H21</f>
        <v>1891.06</v>
      </c>
      <c r="I10" s="92">
        <f t="shared" ref="I10:J10" si="0">I12+I13+I14+I15+I16+I17+I18+I19+I20+I21</f>
        <v>2013.5</v>
      </c>
      <c r="J10" s="92">
        <f t="shared" si="0"/>
        <v>2604.41</v>
      </c>
      <c r="K10" s="92">
        <f>K12+K13+K14+K15+K16+K17+K18+K19+K20+K21+K22</f>
        <v>2653.7</v>
      </c>
      <c r="L10" s="92">
        <f t="shared" ref="L10:M10" si="1">L12+L13+L14+L15+L16+L17+L18+L19+L20+L21+L22</f>
        <v>2244.6</v>
      </c>
      <c r="M10" s="92">
        <f t="shared" si="1"/>
        <v>2244.6</v>
      </c>
      <c r="N10" s="92">
        <f t="shared" ref="N10:O10" si="2">N12+N13+N14+N15+N16+N17+N18+N19+N20+N21+N22</f>
        <v>1012.9</v>
      </c>
      <c r="O10" s="92">
        <f t="shared" si="2"/>
        <v>1017.8</v>
      </c>
      <c r="P10" s="92">
        <f t="shared" ref="P10:Q10" si="3">P12+P13+P14+P15+P16+P17+P18+P19+P20+P21+P22</f>
        <v>814.2</v>
      </c>
      <c r="Q10" s="92">
        <f t="shared" si="3"/>
        <v>814.2</v>
      </c>
      <c r="R10" s="92">
        <f>R12+R13+R14+R15+R16+R17+R18+R19+R20+R21+R22</f>
        <v>17310.97</v>
      </c>
    </row>
    <row r="11" spans="1:18" ht="51" customHeight="1" x14ac:dyDescent="0.25">
      <c r="A11" s="144"/>
      <c r="B11" s="144"/>
      <c r="C11" s="93" t="s">
        <v>19</v>
      </c>
      <c r="D11" s="94"/>
      <c r="E11" s="39"/>
      <c r="F11" s="39"/>
      <c r="G11" s="83"/>
      <c r="H11" s="95"/>
      <c r="I11" s="96"/>
      <c r="J11" s="46"/>
      <c r="K11" s="97"/>
      <c r="L11" s="40"/>
      <c r="M11" s="40"/>
      <c r="N11" s="40"/>
      <c r="O11" s="40"/>
      <c r="P11" s="40"/>
      <c r="Q11" s="40"/>
      <c r="R11" s="98"/>
    </row>
    <row r="12" spans="1:18" ht="51" customHeight="1" x14ac:dyDescent="0.25">
      <c r="A12" s="144"/>
      <c r="B12" s="144"/>
      <c r="C12" s="144" t="s">
        <v>9</v>
      </c>
      <c r="D12" s="49" t="s">
        <v>10</v>
      </c>
      <c r="E12" s="42" t="s">
        <v>86</v>
      </c>
      <c r="F12" s="43">
        <v>4937423</v>
      </c>
      <c r="G12" s="47">
        <v>611</v>
      </c>
      <c r="H12" s="45">
        <v>60</v>
      </c>
      <c r="I12" s="99"/>
      <c r="J12" s="45"/>
      <c r="K12" s="40"/>
      <c r="L12" s="45"/>
      <c r="M12" s="44"/>
      <c r="N12" s="44"/>
      <c r="O12" s="44"/>
      <c r="P12" s="44"/>
      <c r="Q12" s="44"/>
      <c r="R12" s="100">
        <f>H12+I12+K12+L12+M12+J12+N12+O12+P12+Q12</f>
        <v>60</v>
      </c>
    </row>
    <row r="13" spans="1:18" ht="51" customHeight="1" x14ac:dyDescent="0.25">
      <c r="A13" s="144"/>
      <c r="B13" s="144"/>
      <c r="C13" s="144"/>
      <c r="D13" s="50" t="s">
        <v>10</v>
      </c>
      <c r="E13" s="41" t="s">
        <v>86</v>
      </c>
      <c r="F13" s="39">
        <v>4939423</v>
      </c>
      <c r="G13" s="48">
        <v>611</v>
      </c>
      <c r="H13" s="46">
        <v>0.06</v>
      </c>
      <c r="I13" s="96"/>
      <c r="J13" s="46"/>
      <c r="K13" s="40"/>
      <c r="L13" s="46"/>
      <c r="M13" s="40"/>
      <c r="N13" s="40"/>
      <c r="O13" s="40"/>
      <c r="P13" s="40"/>
      <c r="Q13" s="40"/>
      <c r="R13" s="100">
        <f t="shared" ref="R13:R22" si="4">H13+I13+K13+L13+M13+J13+N13+O13+P13+Q13</f>
        <v>0.06</v>
      </c>
    </row>
    <row r="14" spans="1:18" ht="51" customHeight="1" x14ac:dyDescent="0.25">
      <c r="A14" s="144"/>
      <c r="B14" s="144"/>
      <c r="C14" s="144"/>
      <c r="D14" s="50" t="s">
        <v>10</v>
      </c>
      <c r="E14" s="41" t="s">
        <v>86</v>
      </c>
      <c r="F14" s="39">
        <v>5021021</v>
      </c>
      <c r="G14" s="48">
        <v>611</v>
      </c>
      <c r="H14" s="46">
        <v>62</v>
      </c>
      <c r="I14" s="96">
        <v>181.55</v>
      </c>
      <c r="J14" s="46"/>
      <c r="K14" s="40"/>
      <c r="L14" s="46"/>
      <c r="M14" s="40"/>
      <c r="N14" s="40"/>
      <c r="O14" s="40"/>
      <c r="P14" s="40"/>
      <c r="Q14" s="40"/>
      <c r="R14" s="100">
        <f t="shared" si="4"/>
        <v>243.55</v>
      </c>
    </row>
    <row r="15" spans="1:18" ht="51" customHeight="1" x14ac:dyDescent="0.25">
      <c r="A15" s="144"/>
      <c r="B15" s="144"/>
      <c r="C15" s="144"/>
      <c r="D15" s="50" t="s">
        <v>10</v>
      </c>
      <c r="E15" s="41" t="s">
        <v>86</v>
      </c>
      <c r="F15" s="39">
        <v>5020010210</v>
      </c>
      <c r="G15" s="48">
        <v>611</v>
      </c>
      <c r="H15" s="46"/>
      <c r="I15" s="96"/>
      <c r="J15" s="46">
        <v>23.7</v>
      </c>
      <c r="K15" s="40">
        <v>30.3</v>
      </c>
      <c r="L15" s="46"/>
      <c r="M15" s="40"/>
      <c r="N15" s="40"/>
      <c r="O15" s="40"/>
      <c r="P15" s="40"/>
      <c r="Q15" s="40"/>
      <c r="R15" s="100">
        <f t="shared" si="4"/>
        <v>54</v>
      </c>
    </row>
    <row r="16" spans="1:18" ht="51" customHeight="1" x14ac:dyDescent="0.25">
      <c r="A16" s="144"/>
      <c r="B16" s="144"/>
      <c r="C16" s="144"/>
      <c r="D16" s="50" t="s">
        <v>10</v>
      </c>
      <c r="E16" s="41" t="s">
        <v>86</v>
      </c>
      <c r="F16" s="39">
        <v>5098061</v>
      </c>
      <c r="G16" s="48">
        <v>611</v>
      </c>
      <c r="H16" s="95">
        <v>1769</v>
      </c>
      <c r="I16" s="96">
        <v>1831.95</v>
      </c>
      <c r="J16" s="46"/>
      <c r="K16" s="40"/>
      <c r="L16" s="46"/>
      <c r="M16" s="40"/>
      <c r="N16" s="40"/>
      <c r="O16" s="40"/>
      <c r="P16" s="40"/>
      <c r="Q16" s="40"/>
      <c r="R16" s="100">
        <f t="shared" si="4"/>
        <v>3600.95</v>
      </c>
    </row>
    <row r="17" spans="1:18" ht="51" customHeight="1" x14ac:dyDescent="0.25">
      <c r="A17" s="144"/>
      <c r="B17" s="144"/>
      <c r="C17" s="144"/>
      <c r="D17" s="50" t="s">
        <v>10</v>
      </c>
      <c r="E17" s="41" t="s">
        <v>86</v>
      </c>
      <c r="F17" s="39">
        <v>5090080610</v>
      </c>
      <c r="G17" s="83">
        <v>611</v>
      </c>
      <c r="H17" s="95"/>
      <c r="I17" s="96"/>
      <c r="J17" s="46">
        <v>2180.71</v>
      </c>
      <c r="K17" s="40">
        <v>1977.9999999999998</v>
      </c>
      <c r="L17" s="46"/>
      <c r="M17" s="40"/>
      <c r="N17" s="40"/>
      <c r="O17" s="40"/>
      <c r="P17" s="40"/>
      <c r="Q17" s="40"/>
      <c r="R17" s="100">
        <f t="shared" si="4"/>
        <v>4158.71</v>
      </c>
    </row>
    <row r="18" spans="1:18" ht="51" customHeight="1" x14ac:dyDescent="0.25">
      <c r="A18" s="144"/>
      <c r="B18" s="144"/>
      <c r="C18" s="144"/>
      <c r="D18" s="50" t="s">
        <v>10</v>
      </c>
      <c r="E18" s="41" t="s">
        <v>86</v>
      </c>
      <c r="F18" s="39">
        <v>5090080610</v>
      </c>
      <c r="G18" s="83">
        <v>612</v>
      </c>
      <c r="H18" s="95"/>
      <c r="I18" s="99"/>
      <c r="J18" s="45">
        <v>400</v>
      </c>
      <c r="K18" s="44"/>
      <c r="L18" s="45"/>
      <c r="M18" s="44"/>
      <c r="N18" s="44"/>
      <c r="O18" s="44"/>
      <c r="P18" s="44"/>
      <c r="Q18" s="44"/>
      <c r="R18" s="100">
        <f t="shared" si="4"/>
        <v>400</v>
      </c>
    </row>
    <row r="19" spans="1:18" ht="51" customHeight="1" x14ac:dyDescent="0.25">
      <c r="A19" s="144"/>
      <c r="B19" s="144"/>
      <c r="C19" s="144"/>
      <c r="D19" s="49" t="s">
        <v>10</v>
      </c>
      <c r="E19" s="42" t="s">
        <v>86</v>
      </c>
      <c r="F19" s="43" t="s">
        <v>90</v>
      </c>
      <c r="G19" s="82">
        <v>612</v>
      </c>
      <c r="H19" s="95"/>
      <c r="I19" s="96"/>
      <c r="J19" s="46"/>
      <c r="K19" s="40">
        <v>2.7</v>
      </c>
      <c r="L19" s="46"/>
      <c r="M19" s="40"/>
      <c r="N19" s="40"/>
      <c r="O19" s="40"/>
      <c r="P19" s="40"/>
      <c r="Q19" s="40"/>
      <c r="R19" s="100">
        <f t="shared" si="4"/>
        <v>2.7</v>
      </c>
    </row>
    <row r="20" spans="1:18" ht="51" customHeight="1" x14ac:dyDescent="0.25">
      <c r="A20" s="144"/>
      <c r="B20" s="144"/>
      <c r="C20" s="144"/>
      <c r="D20" s="50" t="s">
        <v>10</v>
      </c>
      <c r="E20" s="41" t="s">
        <v>86</v>
      </c>
      <c r="F20" s="39" t="s">
        <v>91</v>
      </c>
      <c r="G20" s="48">
        <v>612</v>
      </c>
      <c r="H20" s="46"/>
      <c r="I20" s="96"/>
      <c r="J20" s="46"/>
      <c r="K20" s="40">
        <v>261.89999999999998</v>
      </c>
      <c r="L20" s="46"/>
      <c r="M20" s="40"/>
      <c r="N20" s="40"/>
      <c r="O20" s="40"/>
      <c r="P20" s="40"/>
      <c r="Q20" s="40"/>
      <c r="R20" s="100">
        <f t="shared" si="4"/>
        <v>261.89999999999998</v>
      </c>
    </row>
    <row r="21" spans="1:18" ht="51" customHeight="1" x14ac:dyDescent="0.25">
      <c r="A21" s="144"/>
      <c r="B21" s="144"/>
      <c r="C21" s="144"/>
      <c r="D21" s="101" t="s">
        <v>10</v>
      </c>
      <c r="E21" s="41" t="s">
        <v>86</v>
      </c>
      <c r="F21" s="39">
        <v>5090010460</v>
      </c>
      <c r="G21" s="48">
        <v>611</v>
      </c>
      <c r="H21" s="46"/>
      <c r="I21" s="96"/>
      <c r="J21" s="46"/>
      <c r="K21" s="40">
        <v>180.8</v>
      </c>
      <c r="L21" s="46"/>
      <c r="M21" s="40"/>
      <c r="N21" s="40"/>
      <c r="O21" s="40"/>
      <c r="P21" s="40"/>
      <c r="Q21" s="40"/>
      <c r="R21" s="100">
        <f t="shared" si="4"/>
        <v>180.8</v>
      </c>
    </row>
    <row r="22" spans="1:18" ht="51" customHeight="1" x14ac:dyDescent="0.25">
      <c r="A22" s="144"/>
      <c r="B22" s="144"/>
      <c r="C22" s="144"/>
      <c r="D22" s="49" t="s">
        <v>10</v>
      </c>
      <c r="E22" s="42" t="s">
        <v>86</v>
      </c>
      <c r="F22" s="43">
        <v>5090080620</v>
      </c>
      <c r="G22" s="82">
        <v>540</v>
      </c>
      <c r="H22" s="102"/>
      <c r="I22" s="99"/>
      <c r="J22" s="45"/>
      <c r="K22" s="44">
        <v>200</v>
      </c>
      <c r="L22" s="45">
        <v>2244.6</v>
      </c>
      <c r="M22" s="45">
        <v>2244.6</v>
      </c>
      <c r="N22" s="45">
        <v>1012.9</v>
      </c>
      <c r="O22" s="45">
        <v>1017.8</v>
      </c>
      <c r="P22" s="45">
        <v>814.2</v>
      </c>
      <c r="Q22" s="45">
        <v>814.2</v>
      </c>
      <c r="R22" s="100">
        <f t="shared" si="4"/>
        <v>8348.2999999999993</v>
      </c>
    </row>
  </sheetData>
  <mergeCells count="26">
    <mergeCell ref="A10:A22"/>
    <mergeCell ref="B10:B22"/>
    <mergeCell ref="C12:C22"/>
    <mergeCell ref="N8:N9"/>
    <mergeCell ref="C7:C9"/>
    <mergeCell ref="D7:G7"/>
    <mergeCell ref="H7:R7"/>
    <mergeCell ref="K8:K9"/>
    <mergeCell ref="O8:O9"/>
    <mergeCell ref="Q8:Q9"/>
    <mergeCell ref="H1:R1"/>
    <mergeCell ref="G8:G9"/>
    <mergeCell ref="H8:H9"/>
    <mergeCell ref="H3:R3"/>
    <mergeCell ref="L8:L9"/>
    <mergeCell ref="R8:R9"/>
    <mergeCell ref="A5:R5"/>
    <mergeCell ref="A7:A9"/>
    <mergeCell ref="B7:B9"/>
    <mergeCell ref="F8:F9"/>
    <mergeCell ref="M8:M9"/>
    <mergeCell ref="I8:I9"/>
    <mergeCell ref="J8:J9"/>
    <mergeCell ref="D8:D9"/>
    <mergeCell ref="E8:E9"/>
    <mergeCell ref="P8:P9"/>
  </mergeCells>
  <phoneticPr fontId="9" type="noConversion"/>
  <pageMargins left="0.23" right="0.14000000000000001" top="0.38" bottom="0.28999999999999998" header="0.23" footer="0.15"/>
  <pageSetup paperSize="9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AA12"/>
  <sheetViews>
    <sheetView view="pageBreakPreview" zoomScale="75" zoomScaleNormal="100" zoomScaleSheetLayoutView="75" workbookViewId="0">
      <selection activeCell="I2" sqref="I2"/>
    </sheetView>
  </sheetViews>
  <sheetFormatPr defaultColWidth="9.140625" defaultRowHeight="12.75" x14ac:dyDescent="0.2"/>
  <cols>
    <col min="1" max="1" width="16" style="9" customWidth="1"/>
    <col min="2" max="2" width="29.42578125" style="9" customWidth="1"/>
    <col min="3" max="3" width="20.28515625" style="10" customWidth="1"/>
    <col min="4" max="14" width="12.7109375" style="9" customWidth="1"/>
    <col min="15" max="15" width="8.140625" style="9" customWidth="1"/>
    <col min="16" max="27" width="9.140625" style="2"/>
    <col min="28" max="16384" width="9.140625" style="1"/>
  </cols>
  <sheetData>
    <row r="1" spans="1:14" ht="56.25" customHeight="1" x14ac:dyDescent="0.25">
      <c r="A1" s="3"/>
      <c r="B1" s="3"/>
      <c r="C1" s="3"/>
      <c r="D1" s="1"/>
      <c r="E1" s="156" t="s">
        <v>109</v>
      </c>
      <c r="F1" s="156"/>
      <c r="G1" s="156"/>
      <c r="H1" s="156"/>
      <c r="I1" s="156"/>
      <c r="J1" s="156"/>
      <c r="K1" s="156"/>
      <c r="L1" s="156"/>
      <c r="M1" s="156"/>
      <c r="N1" s="156"/>
    </row>
    <row r="2" spans="1:14" ht="15.75" x14ac:dyDescent="0.25">
      <c r="A2" s="3"/>
      <c r="B2" s="3"/>
      <c r="C2" s="3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48" customHeight="1" x14ac:dyDescent="0.25">
      <c r="A3" s="3"/>
      <c r="B3" s="3"/>
      <c r="C3" s="3"/>
      <c r="E3" s="156" t="s">
        <v>103</v>
      </c>
      <c r="F3" s="156"/>
      <c r="G3" s="156"/>
      <c r="H3" s="156"/>
      <c r="I3" s="156"/>
      <c r="J3" s="156"/>
      <c r="K3" s="156"/>
      <c r="L3" s="156"/>
      <c r="M3" s="156"/>
      <c r="N3" s="156"/>
    </row>
    <row r="4" spans="1:14" ht="15.75" x14ac:dyDescent="0.25">
      <c r="A4" s="3"/>
      <c r="B4" s="3"/>
      <c r="C4" s="3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4" ht="15.75" x14ac:dyDescent="0.2">
      <c r="A5" s="162" t="s">
        <v>88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</row>
    <row r="6" spans="1:14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5.75" x14ac:dyDescent="0.2">
      <c r="A7" s="157" t="s">
        <v>21</v>
      </c>
      <c r="B7" s="157" t="s">
        <v>22</v>
      </c>
      <c r="C7" s="157" t="s">
        <v>23</v>
      </c>
      <c r="D7" s="159" t="s">
        <v>24</v>
      </c>
      <c r="E7" s="160"/>
      <c r="F7" s="160"/>
      <c r="G7" s="160"/>
      <c r="H7" s="160"/>
      <c r="I7" s="160"/>
      <c r="J7" s="160"/>
      <c r="K7" s="160"/>
      <c r="L7" s="160"/>
      <c r="M7" s="160"/>
      <c r="N7" s="161"/>
    </row>
    <row r="8" spans="1:14" ht="47.25" x14ac:dyDescent="0.2">
      <c r="A8" s="158"/>
      <c r="B8" s="158"/>
      <c r="C8" s="158"/>
      <c r="D8" s="103" t="s">
        <v>5</v>
      </c>
      <c r="E8" s="103" t="s">
        <v>6</v>
      </c>
      <c r="F8" s="103" t="s">
        <v>7</v>
      </c>
      <c r="G8" s="103" t="s">
        <v>11</v>
      </c>
      <c r="H8" s="103" t="s">
        <v>83</v>
      </c>
      <c r="I8" s="103" t="s">
        <v>87</v>
      </c>
      <c r="J8" s="103" t="s">
        <v>92</v>
      </c>
      <c r="K8" s="103" t="s">
        <v>95</v>
      </c>
      <c r="L8" s="103" t="s">
        <v>98</v>
      </c>
      <c r="M8" s="103" t="s">
        <v>84</v>
      </c>
      <c r="N8" s="103" t="s">
        <v>94</v>
      </c>
    </row>
    <row r="9" spans="1:14" ht="15.75" x14ac:dyDescent="0.2">
      <c r="A9" s="153" t="s">
        <v>16</v>
      </c>
      <c r="B9" s="153" t="s">
        <v>20</v>
      </c>
      <c r="C9" s="6" t="s">
        <v>25</v>
      </c>
      <c r="D9" s="104">
        <f t="shared" ref="D9:I9" si="0">D12</f>
        <v>1891.06</v>
      </c>
      <c r="E9" s="104">
        <f t="shared" si="0"/>
        <v>2013.5</v>
      </c>
      <c r="F9" s="104">
        <f t="shared" si="0"/>
        <v>2604.41</v>
      </c>
      <c r="G9" s="5">
        <f t="shared" si="0"/>
        <v>2653.7</v>
      </c>
      <c r="H9" s="5">
        <f t="shared" si="0"/>
        <v>2244.6</v>
      </c>
      <c r="I9" s="5">
        <f t="shared" si="0"/>
        <v>2244.6</v>
      </c>
      <c r="J9" s="5">
        <f t="shared" ref="J9:K9" si="1">J12</f>
        <v>1012.9</v>
      </c>
      <c r="K9" s="5">
        <f t="shared" si="1"/>
        <v>1017.8</v>
      </c>
      <c r="L9" s="5">
        <f t="shared" ref="L9:M9" si="2">L12</f>
        <v>814.2</v>
      </c>
      <c r="M9" s="5">
        <f t="shared" si="2"/>
        <v>814.2</v>
      </c>
      <c r="N9" s="104">
        <f>D9+E9+F9+G9+H9+I9+J9+K9+L9+M9</f>
        <v>17310.969999999998</v>
      </c>
    </row>
    <row r="10" spans="1:14" ht="15.75" x14ac:dyDescent="0.2">
      <c r="A10" s="154"/>
      <c r="B10" s="154"/>
      <c r="C10" s="6" t="s">
        <v>26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31.5" x14ac:dyDescent="0.2">
      <c r="A11" s="154"/>
      <c r="B11" s="154"/>
      <c r="C11" s="8" t="s">
        <v>27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63" x14ac:dyDescent="0.2">
      <c r="A12" s="155"/>
      <c r="B12" s="155"/>
      <c r="C12" s="8" t="s">
        <v>28</v>
      </c>
      <c r="D12" s="105">
        <v>1891.06</v>
      </c>
      <c r="E12" s="105">
        <v>2013.5</v>
      </c>
      <c r="F12" s="105">
        <v>2604.41</v>
      </c>
      <c r="G12" s="5">
        <v>2653.7</v>
      </c>
      <c r="H12" s="5">
        <v>2244.6</v>
      </c>
      <c r="I12" s="5">
        <v>2244.6</v>
      </c>
      <c r="J12" s="5">
        <v>1012.9</v>
      </c>
      <c r="K12" s="5">
        <v>1017.8</v>
      </c>
      <c r="L12" s="5">
        <v>814.2</v>
      </c>
      <c r="M12" s="5">
        <v>814.2</v>
      </c>
      <c r="N12" s="104">
        <f>D12+E12+F12+G12+H12+I12+J12+K12+L12+M12</f>
        <v>17310.969999999998</v>
      </c>
    </row>
  </sheetData>
  <mergeCells count="9">
    <mergeCell ref="A9:A12"/>
    <mergeCell ref="B9:B12"/>
    <mergeCell ref="E3:N3"/>
    <mergeCell ref="E1:N1"/>
    <mergeCell ref="B7:B8"/>
    <mergeCell ref="C7:C8"/>
    <mergeCell ref="D7:N7"/>
    <mergeCell ref="A5:N5"/>
    <mergeCell ref="A7:A8"/>
  </mergeCells>
  <phoneticPr fontId="9" type="noConversion"/>
  <pageMargins left="0.15748031496062992" right="0.15748031496062992" top="0.35433070866141736" bottom="0.23622047244094491" header="0.15748031496062992" footer="0.15748031496062992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AL26"/>
  <sheetViews>
    <sheetView view="pageBreakPreview" zoomScale="75" zoomScaleNormal="100" zoomScaleSheetLayoutView="75" workbookViewId="0">
      <selection activeCell="N7" sqref="N7:Y7"/>
    </sheetView>
  </sheetViews>
  <sheetFormatPr defaultColWidth="9.140625" defaultRowHeight="18.75" outlineLevelRow="1" x14ac:dyDescent="0.2"/>
  <cols>
    <col min="1" max="1" width="46.140625" style="14" customWidth="1"/>
    <col min="2" max="13" width="8.85546875" style="13" customWidth="1"/>
    <col min="14" max="16" width="9.5703125" style="13" customWidth="1"/>
    <col min="17" max="17" width="9.28515625" style="14" customWidth="1"/>
    <col min="18" max="18" width="9.5703125" style="14" customWidth="1"/>
    <col min="19" max="25" width="8.7109375" style="13" customWidth="1"/>
    <col min="26" max="26" width="8.42578125" style="13" customWidth="1"/>
    <col min="27" max="27" width="17.5703125" style="13" customWidth="1"/>
    <col min="28" max="28" width="14.28515625" style="13" customWidth="1"/>
    <col min="29" max="29" width="13.140625" style="13" customWidth="1"/>
    <col min="30" max="30" width="10.140625" style="13" customWidth="1"/>
    <col min="31" max="31" width="11.28515625" style="13" customWidth="1"/>
    <col min="32" max="32" width="12.85546875" style="13" customWidth="1"/>
    <col min="33" max="33" width="10.140625" style="13" customWidth="1"/>
    <col min="34" max="34" width="4.7109375" style="13" customWidth="1"/>
    <col min="35" max="35" width="5.5703125" style="13" customWidth="1"/>
    <col min="36" max="36" width="6.140625" style="13" customWidth="1"/>
    <col min="37" max="37" width="5.85546875" style="13" customWidth="1"/>
    <col min="38" max="16384" width="9.140625" style="13"/>
  </cols>
  <sheetData>
    <row r="1" spans="1:38" s="12" customFormat="1" ht="42" customHeight="1" x14ac:dyDescent="0.3">
      <c r="A1" s="11"/>
      <c r="N1" s="163" t="s">
        <v>110</v>
      </c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</row>
    <row r="2" spans="1:38" s="12" customFormat="1" ht="12.75" customHeight="1" x14ac:dyDescent="0.3">
      <c r="A2" s="11"/>
      <c r="G2" s="54"/>
      <c r="H2" s="61"/>
      <c r="I2" s="61"/>
      <c r="J2" s="61"/>
      <c r="K2" s="61"/>
      <c r="L2" s="61"/>
      <c r="M2" s="61"/>
      <c r="N2" s="80"/>
      <c r="O2" s="80"/>
      <c r="P2" s="80"/>
      <c r="Q2" s="106"/>
      <c r="R2" s="88"/>
      <c r="S2" s="81"/>
      <c r="T2" s="81"/>
      <c r="U2" s="81"/>
      <c r="V2" s="81"/>
      <c r="W2" s="81"/>
      <c r="X2" s="81"/>
      <c r="Y2" s="81"/>
    </row>
    <row r="3" spans="1:38" s="12" customFormat="1" ht="39.75" customHeight="1" x14ac:dyDescent="0.3">
      <c r="A3" s="11"/>
      <c r="N3" s="163" t="s">
        <v>104</v>
      </c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</row>
    <row r="4" spans="1:38" s="12" customFormat="1" ht="18.75" customHeight="1" x14ac:dyDescent="0.3">
      <c r="A4" s="11"/>
      <c r="N4" s="54"/>
      <c r="O4" s="54"/>
      <c r="P4" s="54"/>
      <c r="Q4" s="89"/>
      <c r="R4" s="89"/>
      <c r="S4" s="61"/>
      <c r="T4" s="61"/>
      <c r="U4" s="54"/>
      <c r="V4" s="61"/>
      <c r="W4" s="61"/>
      <c r="X4" s="61"/>
      <c r="Y4" s="61"/>
    </row>
    <row r="5" spans="1:38" ht="21.75" customHeight="1" x14ac:dyDescent="0.2">
      <c r="A5" s="166" t="s">
        <v>29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85"/>
      <c r="W5" s="108"/>
      <c r="X5" s="111"/>
      <c r="Y5" s="118"/>
    </row>
    <row r="6" spans="1:38" ht="10.5" customHeight="1" x14ac:dyDescent="0.2"/>
    <row r="7" spans="1:38" s="57" customFormat="1" ht="39.75" customHeight="1" x14ac:dyDescent="0.2">
      <c r="A7" s="165" t="s">
        <v>30</v>
      </c>
      <c r="B7" s="175" t="s">
        <v>31</v>
      </c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7"/>
      <c r="N7" s="175" t="s">
        <v>32</v>
      </c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7"/>
    </row>
    <row r="8" spans="1:38" s="14" customFormat="1" ht="37.5" x14ac:dyDescent="0.2">
      <c r="A8" s="165"/>
      <c r="B8" s="15" t="s">
        <v>33</v>
      </c>
      <c r="C8" s="15" t="s">
        <v>34</v>
      </c>
      <c r="D8" s="15" t="s">
        <v>5</v>
      </c>
      <c r="E8" s="15" t="s">
        <v>6</v>
      </c>
      <c r="F8" s="15" t="s">
        <v>7</v>
      </c>
      <c r="G8" s="15" t="s">
        <v>11</v>
      </c>
      <c r="H8" s="79" t="s">
        <v>83</v>
      </c>
      <c r="I8" s="79" t="s">
        <v>87</v>
      </c>
      <c r="J8" s="84" t="s">
        <v>92</v>
      </c>
      <c r="K8" s="107" t="s">
        <v>95</v>
      </c>
      <c r="L8" s="110" t="s">
        <v>98</v>
      </c>
      <c r="M8" s="117" t="s">
        <v>84</v>
      </c>
      <c r="N8" s="15" t="s">
        <v>33</v>
      </c>
      <c r="O8" s="15" t="s">
        <v>34</v>
      </c>
      <c r="P8" s="15" t="s">
        <v>5</v>
      </c>
      <c r="Q8" s="90" t="s">
        <v>6</v>
      </c>
      <c r="R8" s="79" t="s">
        <v>7</v>
      </c>
      <c r="S8" s="79" t="s">
        <v>11</v>
      </c>
      <c r="T8" s="79" t="s">
        <v>83</v>
      </c>
      <c r="U8" s="79" t="s">
        <v>87</v>
      </c>
      <c r="V8" s="84" t="s">
        <v>92</v>
      </c>
      <c r="W8" s="107" t="s">
        <v>95</v>
      </c>
      <c r="X8" s="110" t="s">
        <v>98</v>
      </c>
      <c r="Y8" s="117" t="s">
        <v>84</v>
      </c>
    </row>
    <row r="9" spans="1:38" s="14" customFormat="1" x14ac:dyDescent="0.3">
      <c r="A9" s="173" t="s">
        <v>35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14"/>
      <c r="Y9" s="114"/>
      <c r="AL9" s="164"/>
    </row>
    <row r="10" spans="1:38" s="16" customFormat="1" x14ac:dyDescent="0.3">
      <c r="A10" s="167" t="s">
        <v>36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14"/>
      <c r="Y10" s="114"/>
      <c r="AL10" s="164"/>
    </row>
    <row r="11" spans="1:38" s="14" customFormat="1" ht="31.5" customHeight="1" x14ac:dyDescent="0.2">
      <c r="A11" s="17" t="s">
        <v>37</v>
      </c>
      <c r="B11" s="18">
        <v>16</v>
      </c>
      <c r="C11" s="18">
        <v>17</v>
      </c>
      <c r="D11" s="18">
        <v>18</v>
      </c>
      <c r="E11" s="18">
        <v>18</v>
      </c>
      <c r="F11" s="18">
        <v>18</v>
      </c>
      <c r="G11" s="18">
        <v>18</v>
      </c>
      <c r="H11" s="18">
        <v>18</v>
      </c>
      <c r="I11" s="18">
        <v>18</v>
      </c>
      <c r="J11" s="18">
        <v>18</v>
      </c>
      <c r="K11" s="18">
        <v>18</v>
      </c>
      <c r="L11" s="18">
        <v>18</v>
      </c>
      <c r="M11" s="18">
        <v>18</v>
      </c>
      <c r="N11" s="19">
        <f>B11*1344/14165</f>
        <v>1.5181080127073774</v>
      </c>
      <c r="O11" s="19">
        <f>C11*1622/14294</f>
        <v>1.9290611445361689</v>
      </c>
      <c r="P11" s="19">
        <f>D11*1769/14520</f>
        <v>2.1929752066115702</v>
      </c>
      <c r="Q11" s="19">
        <v>2.1929752066115702</v>
      </c>
      <c r="R11" s="19">
        <f t="shared" ref="R11:Y13" si="0">F11*2180.71/14526</f>
        <v>2.7022428748451053</v>
      </c>
      <c r="S11" s="19">
        <f t="shared" si="0"/>
        <v>2.7022428748451053</v>
      </c>
      <c r="T11" s="19">
        <f t="shared" si="0"/>
        <v>2.7022428748451053</v>
      </c>
      <c r="U11" s="19">
        <f t="shared" si="0"/>
        <v>2.7022428748451053</v>
      </c>
      <c r="V11" s="19">
        <f t="shared" si="0"/>
        <v>2.7022428748451053</v>
      </c>
      <c r="W11" s="19">
        <f t="shared" si="0"/>
        <v>2.7022428748451053</v>
      </c>
      <c r="X11" s="19">
        <f t="shared" si="0"/>
        <v>2.7022428748451053</v>
      </c>
      <c r="Y11" s="19">
        <f t="shared" si="0"/>
        <v>2.7022428748451053</v>
      </c>
      <c r="AL11" s="164"/>
    </row>
    <row r="12" spans="1:38" s="14" customFormat="1" ht="36.75" customHeight="1" outlineLevel="1" x14ac:dyDescent="0.2">
      <c r="A12" s="17" t="s">
        <v>38</v>
      </c>
      <c r="B12" s="18">
        <v>170</v>
      </c>
      <c r="C12" s="18">
        <v>175</v>
      </c>
      <c r="D12" s="18">
        <v>180</v>
      </c>
      <c r="E12" s="18">
        <v>186</v>
      </c>
      <c r="F12" s="18">
        <v>186</v>
      </c>
      <c r="G12" s="18">
        <v>186</v>
      </c>
      <c r="H12" s="18">
        <v>186</v>
      </c>
      <c r="I12" s="18">
        <v>186</v>
      </c>
      <c r="J12" s="18">
        <v>186</v>
      </c>
      <c r="K12" s="18">
        <v>186</v>
      </c>
      <c r="L12" s="18">
        <v>186</v>
      </c>
      <c r="M12" s="18">
        <v>186</v>
      </c>
      <c r="N12" s="19">
        <f>B12*1344/14165</f>
        <v>16.129897635015883</v>
      </c>
      <c r="O12" s="19">
        <f>C12*1622/14294</f>
        <v>19.857982370225269</v>
      </c>
      <c r="P12" s="19">
        <f>D12*1769/14520</f>
        <v>21.929752066115704</v>
      </c>
      <c r="Q12" s="19">
        <v>21.929752066115704</v>
      </c>
      <c r="R12" s="19">
        <f t="shared" si="0"/>
        <v>27.923176373399421</v>
      </c>
      <c r="S12" s="19">
        <f t="shared" si="0"/>
        <v>27.923176373399421</v>
      </c>
      <c r="T12" s="19">
        <f t="shared" si="0"/>
        <v>27.923176373399421</v>
      </c>
      <c r="U12" s="19">
        <f t="shared" si="0"/>
        <v>27.923176373399421</v>
      </c>
      <c r="V12" s="19">
        <f t="shared" si="0"/>
        <v>27.923176373399421</v>
      </c>
      <c r="W12" s="19">
        <f t="shared" si="0"/>
        <v>27.923176373399421</v>
      </c>
      <c r="X12" s="19">
        <f t="shared" si="0"/>
        <v>27.923176373399421</v>
      </c>
      <c r="Y12" s="19">
        <f t="shared" si="0"/>
        <v>27.923176373399421</v>
      </c>
      <c r="Z12" s="16" t="s">
        <v>39</v>
      </c>
      <c r="AA12" s="16">
        <v>36730.300000000003</v>
      </c>
      <c r="AB12" s="16">
        <v>45061.4</v>
      </c>
      <c r="AC12" s="16">
        <v>45061.4</v>
      </c>
      <c r="AD12" s="16">
        <v>952.19999999999993</v>
      </c>
      <c r="AE12" s="16">
        <v>952.19999999999993</v>
      </c>
      <c r="AF12" s="16">
        <v>952.19999999999993</v>
      </c>
      <c r="AL12" s="164"/>
    </row>
    <row r="13" spans="1:38" s="14" customFormat="1" ht="31.5" customHeight="1" outlineLevel="1" x14ac:dyDescent="0.2">
      <c r="A13" s="17" t="s">
        <v>40</v>
      </c>
      <c r="B13" s="18">
        <v>12</v>
      </c>
      <c r="C13" s="18">
        <v>13</v>
      </c>
      <c r="D13" s="18">
        <v>14</v>
      </c>
      <c r="E13" s="18">
        <v>14</v>
      </c>
      <c r="F13" s="18">
        <f>D13</f>
        <v>14</v>
      </c>
      <c r="G13" s="18">
        <f>E13</f>
        <v>14</v>
      </c>
      <c r="H13" s="18">
        <f t="shared" ref="H13:M13" si="1">E13</f>
        <v>14</v>
      </c>
      <c r="I13" s="18">
        <f t="shared" si="1"/>
        <v>14</v>
      </c>
      <c r="J13" s="18">
        <f t="shared" si="1"/>
        <v>14</v>
      </c>
      <c r="K13" s="18">
        <f t="shared" si="1"/>
        <v>14</v>
      </c>
      <c r="L13" s="18">
        <f t="shared" si="1"/>
        <v>14</v>
      </c>
      <c r="M13" s="18">
        <f t="shared" si="1"/>
        <v>14</v>
      </c>
      <c r="N13" s="19">
        <f>B13*1344/14165</f>
        <v>1.1385810095305331</v>
      </c>
      <c r="O13" s="19">
        <f>C13*1622/14294</f>
        <v>1.4751644046453056</v>
      </c>
      <c r="P13" s="19">
        <f>D13*1769/14520</f>
        <v>1.7056473829201102</v>
      </c>
      <c r="Q13" s="19">
        <v>1.7056473829201102</v>
      </c>
      <c r="R13" s="19">
        <f t="shared" si="0"/>
        <v>2.1017444582128597</v>
      </c>
      <c r="S13" s="19">
        <f t="shared" si="0"/>
        <v>2.1017444582128597</v>
      </c>
      <c r="T13" s="19">
        <f t="shared" si="0"/>
        <v>2.1017444582128597</v>
      </c>
      <c r="U13" s="19">
        <f t="shared" si="0"/>
        <v>2.1017444582128597</v>
      </c>
      <c r="V13" s="19">
        <f t="shared" si="0"/>
        <v>2.1017444582128597</v>
      </c>
      <c r="W13" s="19">
        <f t="shared" si="0"/>
        <v>2.1017444582128597</v>
      </c>
      <c r="X13" s="19">
        <f t="shared" si="0"/>
        <v>2.1017444582128597</v>
      </c>
      <c r="Y13" s="19">
        <f t="shared" si="0"/>
        <v>2.1017444582128597</v>
      </c>
      <c r="Z13" s="16" t="s">
        <v>41</v>
      </c>
      <c r="AA13" s="16">
        <v>4533.6000000000004</v>
      </c>
      <c r="AB13" s="16">
        <v>5535.2</v>
      </c>
      <c r="AC13" s="16">
        <v>5535.2</v>
      </c>
      <c r="AD13" s="16"/>
      <c r="AE13" s="16"/>
      <c r="AF13" s="16"/>
      <c r="AL13" s="164"/>
    </row>
    <row r="14" spans="1:38" s="16" customFormat="1" ht="18.75" customHeight="1" x14ac:dyDescent="0.3">
      <c r="A14" s="169" t="s">
        <v>42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15"/>
      <c r="Y14" s="115"/>
      <c r="AL14" s="164"/>
    </row>
    <row r="15" spans="1:38" s="16" customFormat="1" x14ac:dyDescent="0.3">
      <c r="A15" s="167" t="s">
        <v>36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14"/>
      <c r="Y15" s="114"/>
      <c r="AL15" s="164"/>
    </row>
    <row r="16" spans="1:38" s="16" customFormat="1" ht="22.5" customHeight="1" x14ac:dyDescent="0.25">
      <c r="A16" s="20" t="s">
        <v>43</v>
      </c>
      <c r="B16" s="18">
        <v>365</v>
      </c>
      <c r="C16" s="18">
        <v>380</v>
      </c>
      <c r="D16" s="18">
        <v>390</v>
      </c>
      <c r="E16" s="18">
        <v>390</v>
      </c>
      <c r="F16" s="18">
        <v>390</v>
      </c>
      <c r="G16" s="18">
        <v>390</v>
      </c>
      <c r="H16" s="18">
        <v>390</v>
      </c>
      <c r="I16" s="18">
        <v>390</v>
      </c>
      <c r="J16" s="18">
        <v>390</v>
      </c>
      <c r="K16" s="18">
        <v>390</v>
      </c>
      <c r="L16" s="18">
        <v>390</v>
      </c>
      <c r="M16" s="18">
        <v>390</v>
      </c>
      <c r="N16" s="19">
        <f>B16*1344/14165</f>
        <v>34.631839039887048</v>
      </c>
      <c r="O16" s="19">
        <f>C16*1622/14294</f>
        <v>43.120190289632014</v>
      </c>
      <c r="P16" s="19">
        <f>D16*1769/14520</f>
        <v>47.514462809917354</v>
      </c>
      <c r="Q16" s="19">
        <v>47.514462809917354</v>
      </c>
      <c r="R16" s="19">
        <f t="shared" ref="R16:Y16" si="2">F16*2180.71/14526</f>
        <v>58.548595621643948</v>
      </c>
      <c r="S16" s="19">
        <f t="shared" si="2"/>
        <v>58.548595621643948</v>
      </c>
      <c r="T16" s="19">
        <f t="shared" si="2"/>
        <v>58.548595621643948</v>
      </c>
      <c r="U16" s="19">
        <f t="shared" si="2"/>
        <v>58.548595621643948</v>
      </c>
      <c r="V16" s="19">
        <f t="shared" si="2"/>
        <v>58.548595621643948</v>
      </c>
      <c r="W16" s="19">
        <f t="shared" si="2"/>
        <v>58.548595621643948</v>
      </c>
      <c r="X16" s="19">
        <f t="shared" si="2"/>
        <v>58.548595621643948</v>
      </c>
      <c r="Y16" s="19">
        <f t="shared" si="2"/>
        <v>58.548595621643948</v>
      </c>
      <c r="AL16" s="164"/>
    </row>
    <row r="17" spans="1:38" s="16" customFormat="1" ht="33" customHeight="1" outlineLevel="1" x14ac:dyDescent="0.2">
      <c r="A17" s="21" t="s">
        <v>44</v>
      </c>
      <c r="B17" s="73">
        <v>13000</v>
      </c>
      <c r="C17" s="73">
        <v>13000</v>
      </c>
      <c r="D17" s="73">
        <v>13000</v>
      </c>
      <c r="E17" s="73">
        <v>13000</v>
      </c>
      <c r="F17" s="73">
        <v>13000</v>
      </c>
      <c r="G17" s="73">
        <v>13000</v>
      </c>
      <c r="H17" s="73">
        <v>13000</v>
      </c>
      <c r="I17" s="73">
        <v>13000</v>
      </c>
      <c r="J17" s="73">
        <v>13000</v>
      </c>
      <c r="K17" s="73">
        <v>13000</v>
      </c>
      <c r="L17" s="73">
        <v>13000</v>
      </c>
      <c r="M17" s="73">
        <v>13000</v>
      </c>
      <c r="N17" s="72">
        <f>B17*1344/14165</f>
        <v>1233.4627603247441</v>
      </c>
      <c r="O17" s="72">
        <f>C17*1622/14294</f>
        <v>1475.1644046453057</v>
      </c>
      <c r="P17" s="72">
        <f>D17*1769/14520</f>
        <v>1583.8154269972451</v>
      </c>
      <c r="Q17" s="72">
        <v>1583.8154269972451</v>
      </c>
      <c r="R17" s="72">
        <v>2368.8200000000002</v>
      </c>
      <c r="S17" s="72">
        <f t="shared" ref="S17:Y18" si="3">G17*2180.71/14526</f>
        <v>1951.6198540547982</v>
      </c>
      <c r="T17" s="72">
        <f t="shared" si="3"/>
        <v>1951.6198540547982</v>
      </c>
      <c r="U17" s="72">
        <f t="shared" si="3"/>
        <v>1951.6198540547982</v>
      </c>
      <c r="V17" s="72">
        <f t="shared" si="3"/>
        <v>1951.6198540547982</v>
      </c>
      <c r="W17" s="72">
        <f t="shared" si="3"/>
        <v>1951.6198540547982</v>
      </c>
      <c r="X17" s="72">
        <f t="shared" si="3"/>
        <v>1951.6198540547982</v>
      </c>
      <c r="Y17" s="72">
        <f t="shared" si="3"/>
        <v>1951.6198540547982</v>
      </c>
      <c r="AL17" s="164"/>
    </row>
    <row r="18" spans="1:38" s="16" customFormat="1" ht="50.25" customHeight="1" outlineLevel="1" x14ac:dyDescent="0.2">
      <c r="A18" s="21" t="s">
        <v>45</v>
      </c>
      <c r="B18" s="18">
        <v>91</v>
      </c>
      <c r="C18" s="18">
        <v>95</v>
      </c>
      <c r="D18" s="18">
        <v>100</v>
      </c>
      <c r="E18" s="18">
        <v>100</v>
      </c>
      <c r="F18" s="18">
        <v>100</v>
      </c>
      <c r="G18" s="18">
        <v>100</v>
      </c>
      <c r="H18" s="18">
        <v>100</v>
      </c>
      <c r="I18" s="18">
        <v>100</v>
      </c>
      <c r="J18" s="18">
        <v>100</v>
      </c>
      <c r="K18" s="18">
        <v>100</v>
      </c>
      <c r="L18" s="18">
        <v>100</v>
      </c>
      <c r="M18" s="18">
        <v>100</v>
      </c>
      <c r="N18" s="19">
        <f>B18*1344/14165</f>
        <v>8.6342393222732081</v>
      </c>
      <c r="O18" s="19">
        <f>C18*1622/14294</f>
        <v>10.780047572408003</v>
      </c>
      <c r="P18" s="19">
        <f>D18*1769/14520</f>
        <v>12.183195592286502</v>
      </c>
      <c r="Q18" s="19">
        <v>12.183195592286502</v>
      </c>
      <c r="R18" s="19">
        <f>F18*2180.71/14526</f>
        <v>15.012460415806141</v>
      </c>
      <c r="S18" s="19">
        <f t="shared" si="3"/>
        <v>15.012460415806141</v>
      </c>
      <c r="T18" s="19">
        <f t="shared" si="3"/>
        <v>15.012460415806141</v>
      </c>
      <c r="U18" s="19">
        <f t="shared" si="3"/>
        <v>15.012460415806141</v>
      </c>
      <c r="V18" s="19">
        <f t="shared" si="3"/>
        <v>15.012460415806141</v>
      </c>
      <c r="W18" s="19">
        <f t="shared" si="3"/>
        <v>15.012460415806141</v>
      </c>
      <c r="X18" s="19">
        <f t="shared" si="3"/>
        <v>15.012460415806141</v>
      </c>
      <c r="Y18" s="19">
        <f t="shared" si="3"/>
        <v>15.012460415806141</v>
      </c>
      <c r="Z18" s="16" t="s">
        <v>46</v>
      </c>
      <c r="AL18" s="164"/>
    </row>
    <row r="19" spans="1:38" s="58" customFormat="1" ht="28.5" customHeight="1" x14ac:dyDescent="0.25">
      <c r="A19" s="171" t="s">
        <v>47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16"/>
      <c r="Y19" s="116"/>
      <c r="AL19" s="164"/>
    </row>
    <row r="20" spans="1:38" s="16" customFormat="1" x14ac:dyDescent="0.3">
      <c r="A20" s="167" t="s">
        <v>36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14"/>
      <c r="Y20" s="114"/>
      <c r="AL20" s="164"/>
    </row>
    <row r="21" spans="1:38" s="14" customFormat="1" ht="30" x14ac:dyDescent="0.2">
      <c r="A21" s="21" t="s">
        <v>48</v>
      </c>
      <c r="B21" s="22">
        <v>6</v>
      </c>
      <c r="C21" s="22">
        <v>8</v>
      </c>
      <c r="D21" s="22">
        <v>10</v>
      </c>
      <c r="E21" s="22">
        <v>10</v>
      </c>
      <c r="F21" s="22">
        <v>10</v>
      </c>
      <c r="G21" s="22">
        <v>10</v>
      </c>
      <c r="H21" s="22">
        <v>10</v>
      </c>
      <c r="I21" s="22">
        <v>10</v>
      </c>
      <c r="J21" s="22">
        <v>10</v>
      </c>
      <c r="K21" s="22">
        <v>10</v>
      </c>
      <c r="L21" s="22">
        <v>10</v>
      </c>
      <c r="M21" s="22">
        <v>10</v>
      </c>
      <c r="N21" s="19">
        <f>B21*1344/14165</f>
        <v>0.56929050476526655</v>
      </c>
      <c r="O21" s="19">
        <f>C21*1622/14294</f>
        <v>0.90779347978172664</v>
      </c>
      <c r="P21" s="19">
        <f>D21*1769/14520</f>
        <v>1.2183195592286502</v>
      </c>
      <c r="Q21" s="19">
        <v>1.2183195592286502</v>
      </c>
      <c r="R21" s="19">
        <f t="shared" ref="R21:Y23" si="4">F21*2180.71/14526</f>
        <v>1.5012460415806139</v>
      </c>
      <c r="S21" s="19">
        <f t="shared" si="4"/>
        <v>1.5012460415806139</v>
      </c>
      <c r="T21" s="19">
        <f t="shared" si="4"/>
        <v>1.5012460415806139</v>
      </c>
      <c r="U21" s="19">
        <f t="shared" si="4"/>
        <v>1.5012460415806139</v>
      </c>
      <c r="V21" s="19">
        <f t="shared" si="4"/>
        <v>1.5012460415806139</v>
      </c>
      <c r="W21" s="19">
        <f t="shared" si="4"/>
        <v>1.5012460415806139</v>
      </c>
      <c r="X21" s="19">
        <f t="shared" si="4"/>
        <v>1.5012460415806139</v>
      </c>
      <c r="Y21" s="19">
        <f t="shared" si="4"/>
        <v>1.5012460415806139</v>
      </c>
      <c r="AL21" s="164"/>
    </row>
    <row r="22" spans="1:38" s="14" customFormat="1" ht="33.75" customHeight="1" outlineLevel="1" x14ac:dyDescent="0.25">
      <c r="A22" s="23" t="s">
        <v>49</v>
      </c>
      <c r="B22" s="24">
        <v>5</v>
      </c>
      <c r="C22" s="22">
        <v>6</v>
      </c>
      <c r="D22" s="22">
        <v>8</v>
      </c>
      <c r="E22" s="22">
        <v>8</v>
      </c>
      <c r="F22" s="22">
        <v>8</v>
      </c>
      <c r="G22" s="22">
        <v>8</v>
      </c>
      <c r="H22" s="22">
        <v>8</v>
      </c>
      <c r="I22" s="22">
        <v>8</v>
      </c>
      <c r="J22" s="22">
        <v>8</v>
      </c>
      <c r="K22" s="22">
        <v>8</v>
      </c>
      <c r="L22" s="22">
        <v>8</v>
      </c>
      <c r="M22" s="22">
        <v>8</v>
      </c>
      <c r="N22" s="19">
        <f>B22*1344/14165</f>
        <v>0.47440875397105542</v>
      </c>
      <c r="O22" s="19">
        <f>C22*1622/14294</f>
        <v>0.68084510983629498</v>
      </c>
      <c r="P22" s="19">
        <f>D22*1769/14520</f>
        <v>0.9746556473829201</v>
      </c>
      <c r="Q22" s="19">
        <v>0.9746556473829201</v>
      </c>
      <c r="R22" s="19">
        <f t="shared" si="4"/>
        <v>1.2009968332644914</v>
      </c>
      <c r="S22" s="19">
        <f t="shared" si="4"/>
        <v>1.2009968332644914</v>
      </c>
      <c r="T22" s="19">
        <f t="shared" si="4"/>
        <v>1.2009968332644914</v>
      </c>
      <c r="U22" s="19">
        <f t="shared" si="4"/>
        <v>1.2009968332644914</v>
      </c>
      <c r="V22" s="19">
        <f t="shared" si="4"/>
        <v>1.2009968332644914</v>
      </c>
      <c r="W22" s="19">
        <f t="shared" si="4"/>
        <v>1.2009968332644914</v>
      </c>
      <c r="X22" s="19">
        <f t="shared" si="4"/>
        <v>1.2009968332644914</v>
      </c>
      <c r="Y22" s="19">
        <f t="shared" si="4"/>
        <v>1.2009968332644914</v>
      </c>
      <c r="Z22" s="16"/>
      <c r="AA22" s="16">
        <v>4490.5</v>
      </c>
      <c r="AB22" s="16">
        <v>5575.4</v>
      </c>
      <c r="AC22" s="16">
        <v>5575.4</v>
      </c>
    </row>
    <row r="23" spans="1:38" s="14" customFormat="1" ht="26.25" customHeight="1" outlineLevel="1" x14ac:dyDescent="0.25">
      <c r="A23" s="25" t="s">
        <v>50</v>
      </c>
      <c r="B23" s="24">
        <v>500</v>
      </c>
      <c r="C23" s="22">
        <v>600</v>
      </c>
      <c r="D23" s="22">
        <v>800</v>
      </c>
      <c r="E23" s="22">
        <v>800</v>
      </c>
      <c r="F23" s="22">
        <v>800</v>
      </c>
      <c r="G23" s="22">
        <v>800</v>
      </c>
      <c r="H23" s="22">
        <v>800</v>
      </c>
      <c r="I23" s="22">
        <v>800</v>
      </c>
      <c r="J23" s="22">
        <v>800</v>
      </c>
      <c r="K23" s="22">
        <v>800</v>
      </c>
      <c r="L23" s="22">
        <v>800</v>
      </c>
      <c r="M23" s="22">
        <v>800</v>
      </c>
      <c r="N23" s="19">
        <f>B23*1344/14165</f>
        <v>47.440875397105543</v>
      </c>
      <c r="O23" s="19">
        <f>C23*1622/14294</f>
        <v>68.084510983629499</v>
      </c>
      <c r="P23" s="19">
        <f>D23*1769/14520</f>
        <v>97.465564738292017</v>
      </c>
      <c r="Q23" s="19">
        <v>97.465564738292017</v>
      </c>
      <c r="R23" s="19">
        <f t="shared" si="4"/>
        <v>120.09968332644912</v>
      </c>
      <c r="S23" s="19">
        <f t="shared" si="4"/>
        <v>120.09968332644912</v>
      </c>
      <c r="T23" s="19">
        <f t="shared" si="4"/>
        <v>120.09968332644912</v>
      </c>
      <c r="U23" s="19">
        <f t="shared" si="4"/>
        <v>120.09968332644912</v>
      </c>
      <c r="V23" s="19">
        <f t="shared" si="4"/>
        <v>120.09968332644912</v>
      </c>
      <c r="W23" s="19">
        <f t="shared" si="4"/>
        <v>120.09968332644912</v>
      </c>
      <c r="X23" s="19">
        <f t="shared" si="4"/>
        <v>120.09968332644912</v>
      </c>
      <c r="Y23" s="19">
        <f t="shared" si="4"/>
        <v>120.09968332644912</v>
      </c>
      <c r="Z23" s="16"/>
      <c r="AA23" s="16">
        <v>1616.8</v>
      </c>
      <c r="AB23" s="16">
        <v>1813.9</v>
      </c>
      <c r="AC23" s="16">
        <v>1813.9</v>
      </c>
    </row>
    <row r="24" spans="1:38" s="14" customFormat="1" x14ac:dyDescent="0.2">
      <c r="P24" s="26"/>
    </row>
    <row r="25" spans="1:38" s="14" customFormat="1" x14ac:dyDescent="0.2">
      <c r="A25" s="14" t="s">
        <v>51</v>
      </c>
      <c r="N25" s="28">
        <f t="shared" ref="N25:Q25" si="5">N23+N22+N21+N18+N17+N16+N13+N12+N11</f>
        <v>1344</v>
      </c>
      <c r="O25" s="28">
        <f t="shared" si="5"/>
        <v>1622.0000000000002</v>
      </c>
      <c r="P25" s="28">
        <f t="shared" si="5"/>
        <v>1769</v>
      </c>
      <c r="Q25" s="28">
        <f t="shared" si="5"/>
        <v>1769</v>
      </c>
      <c r="R25" s="28">
        <f>R23+R22+R21+R18+R17+R16+R13+R12+R11</f>
        <v>2597.9101459452017</v>
      </c>
      <c r="S25" s="28">
        <f t="shared" ref="S25:T25" si="6">S23+S22+S21+S18+S17+S16+S13+S12+S11</f>
        <v>2180.71</v>
      </c>
      <c r="T25" s="28">
        <f t="shared" si="6"/>
        <v>2180.71</v>
      </c>
      <c r="U25" s="28">
        <f>U23+U22+U21+U18+U17+U16+U13+U12+U11</f>
        <v>2180.71</v>
      </c>
      <c r="V25" s="28">
        <f>V23+V22+V21+V18+V17+V16+V13+V12+V11</f>
        <v>2180.71</v>
      </c>
      <c r="W25" s="28">
        <f>W23+W22+W21+W18+W17+W16+W13+W12+W11</f>
        <v>2180.71</v>
      </c>
      <c r="X25" s="28">
        <f>X23+X22+X21+X18+X17+X16+X13+X12+X11</f>
        <v>2180.71</v>
      </c>
      <c r="Y25" s="28">
        <f>Y23+Y22+Y21+Y18+Y17+Y16+Y13+Y12+Y11</f>
        <v>2180.71</v>
      </c>
    </row>
    <row r="26" spans="1:38" x14ac:dyDescent="0.2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</sheetData>
  <mergeCells count="13">
    <mergeCell ref="N1:Y1"/>
    <mergeCell ref="N3:Y3"/>
    <mergeCell ref="AL9:AL21"/>
    <mergeCell ref="A7:A8"/>
    <mergeCell ref="A5:U5"/>
    <mergeCell ref="A10:W10"/>
    <mergeCell ref="A14:W14"/>
    <mergeCell ref="A15:W15"/>
    <mergeCell ref="A19:W19"/>
    <mergeCell ref="A20:W20"/>
    <mergeCell ref="A9:W9"/>
    <mergeCell ref="B7:M7"/>
    <mergeCell ref="N7:Y7"/>
  </mergeCells>
  <phoneticPr fontId="9" type="noConversion"/>
  <pageMargins left="0.15748031496062992" right="0.15748031496062992" top="0.35433070866141736" bottom="0.23622047244094491" header="0.15748031496062992" footer="0.15748031496062992"/>
  <pageSetup paperSize="9" scale="56" orientation="landscape" r:id="rId1"/>
  <headerFooter alignWithMargins="0"/>
  <rowBreaks count="1" manualBreakCount="1">
    <brk id="24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Q18"/>
  <sheetViews>
    <sheetView view="pageBreakPreview" zoomScale="75" zoomScaleNormal="100" zoomScaleSheetLayoutView="75" workbookViewId="0">
      <selection activeCell="P5" sqref="P5"/>
    </sheetView>
  </sheetViews>
  <sheetFormatPr defaultColWidth="10.42578125" defaultRowHeight="18.75" x14ac:dyDescent="0.2"/>
  <cols>
    <col min="1" max="1" width="8.85546875" style="29" customWidth="1"/>
    <col min="2" max="2" width="58.7109375" style="29" customWidth="1"/>
    <col min="3" max="3" width="11.5703125" style="30" customWidth="1"/>
    <col min="4" max="4" width="9.5703125" style="30" customWidth="1"/>
    <col min="5" max="5" width="52.5703125" style="29" customWidth="1"/>
    <col min="6" max="6" width="11.5703125" style="29" customWidth="1"/>
    <col min="7" max="17" width="10.85546875" style="29" customWidth="1"/>
    <col min="18" max="19" width="10.42578125" style="29" customWidth="1"/>
    <col min="20" max="20" width="6.85546875" style="29" customWidth="1"/>
    <col min="21" max="16384" width="10.42578125" style="29"/>
  </cols>
  <sheetData>
    <row r="1" spans="1:17" ht="52.9" customHeight="1" x14ac:dyDescent="0.2">
      <c r="F1" s="187" t="s">
        <v>111</v>
      </c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</row>
    <row r="2" spans="1:17" ht="46.9" customHeight="1" x14ac:dyDescent="0.2">
      <c r="F2" s="188" t="s">
        <v>105</v>
      </c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4" spans="1:17" ht="30" customHeight="1" x14ac:dyDescent="0.2">
      <c r="A4" s="186" t="s">
        <v>52</v>
      </c>
      <c r="B4" s="186"/>
      <c r="C4" s="186"/>
      <c r="D4" s="186"/>
      <c r="E4" s="186"/>
      <c r="F4" s="186"/>
      <c r="G4" s="186"/>
      <c r="H4" s="186"/>
      <c r="I4" s="186"/>
      <c r="J4" s="186"/>
    </row>
    <row r="6" spans="1:17" s="65" customFormat="1" ht="56.25" x14ac:dyDescent="0.2">
      <c r="A6" s="63" t="s">
        <v>8</v>
      </c>
      <c r="B6" s="63" t="s">
        <v>53</v>
      </c>
      <c r="C6" s="63" t="s">
        <v>54</v>
      </c>
      <c r="D6" s="63" t="s">
        <v>55</v>
      </c>
      <c r="E6" s="63" t="s">
        <v>56</v>
      </c>
      <c r="F6" s="63" t="s">
        <v>33</v>
      </c>
      <c r="G6" s="63" t="s">
        <v>34</v>
      </c>
      <c r="H6" s="63" t="s">
        <v>5</v>
      </c>
      <c r="I6" s="63" t="s">
        <v>6</v>
      </c>
      <c r="J6" s="63" t="s">
        <v>7</v>
      </c>
      <c r="K6" s="63" t="s">
        <v>11</v>
      </c>
      <c r="L6" s="63" t="s">
        <v>83</v>
      </c>
      <c r="M6" s="63" t="s">
        <v>87</v>
      </c>
      <c r="N6" s="63" t="s">
        <v>92</v>
      </c>
      <c r="O6" s="63" t="s">
        <v>95</v>
      </c>
      <c r="P6" s="63" t="s">
        <v>98</v>
      </c>
      <c r="Q6" s="122" t="s">
        <v>84</v>
      </c>
    </row>
    <row r="7" spans="1:17" s="33" customFormat="1" x14ac:dyDescent="0.2">
      <c r="A7" s="32" t="s">
        <v>57</v>
      </c>
      <c r="B7" s="181" t="s">
        <v>58</v>
      </c>
      <c r="C7" s="182"/>
      <c r="D7" s="182"/>
      <c r="E7" s="182"/>
      <c r="F7" s="182"/>
      <c r="G7" s="182"/>
      <c r="H7" s="182"/>
      <c r="I7" s="182"/>
      <c r="J7" s="183"/>
    </row>
    <row r="8" spans="1:17" s="65" customFormat="1" ht="98.25" customHeight="1" x14ac:dyDescent="0.2">
      <c r="A8" s="62"/>
      <c r="B8" s="62" t="s">
        <v>59</v>
      </c>
      <c r="C8" s="63" t="s">
        <v>60</v>
      </c>
      <c r="D8" s="63"/>
      <c r="E8" s="63" t="s">
        <v>61</v>
      </c>
      <c r="F8" s="62">
        <v>253.73</v>
      </c>
      <c r="G8" s="62">
        <v>286.7</v>
      </c>
      <c r="H8" s="62">
        <v>301.31</v>
      </c>
      <c r="I8" s="62">
        <v>334.8</v>
      </c>
      <c r="J8" s="64">
        <v>368.27</v>
      </c>
      <c r="K8" s="64">
        <v>368.27</v>
      </c>
      <c r="L8" s="64">
        <v>368.27</v>
      </c>
      <c r="M8" s="64">
        <v>368.27</v>
      </c>
      <c r="N8" s="64">
        <v>368.27</v>
      </c>
      <c r="O8" s="64">
        <v>368.27</v>
      </c>
      <c r="P8" s="64">
        <v>368.27</v>
      </c>
      <c r="Q8" s="64">
        <v>368.27</v>
      </c>
    </row>
    <row r="9" spans="1:17" s="33" customFormat="1" ht="30" customHeight="1" x14ac:dyDescent="0.2">
      <c r="A9" s="32" t="s">
        <v>62</v>
      </c>
      <c r="B9" s="181" t="s">
        <v>63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3"/>
      <c r="Q9" s="123"/>
    </row>
    <row r="10" spans="1:17" s="65" customFormat="1" ht="61.5" customHeight="1" x14ac:dyDescent="0.2">
      <c r="A10" s="62"/>
      <c r="B10" s="62" t="s">
        <v>64</v>
      </c>
      <c r="C10" s="63" t="s">
        <v>65</v>
      </c>
      <c r="D10" s="63">
        <v>0.04</v>
      </c>
      <c r="E10" s="66" t="s">
        <v>66</v>
      </c>
      <c r="F10" s="78">
        <v>13500</v>
      </c>
      <c r="G10" s="78">
        <v>13600</v>
      </c>
      <c r="H10" s="78">
        <v>13800</v>
      </c>
      <c r="I10" s="78">
        <v>13800</v>
      </c>
      <c r="J10" s="78">
        <v>13800</v>
      </c>
      <c r="K10" s="78">
        <v>13800</v>
      </c>
      <c r="L10" s="78">
        <v>13800</v>
      </c>
      <c r="M10" s="78">
        <v>13800</v>
      </c>
      <c r="N10" s="78">
        <v>13800</v>
      </c>
      <c r="O10" s="78">
        <v>13800</v>
      </c>
      <c r="P10" s="78">
        <v>13800</v>
      </c>
      <c r="Q10" s="78">
        <v>13800</v>
      </c>
    </row>
    <row r="11" spans="1:17" s="65" customFormat="1" ht="56.25" x14ac:dyDescent="0.2">
      <c r="A11" s="62"/>
      <c r="B11" s="62" t="s">
        <v>67</v>
      </c>
      <c r="C11" s="63" t="s">
        <v>68</v>
      </c>
      <c r="D11" s="63">
        <v>0.04</v>
      </c>
      <c r="E11" s="66" t="s">
        <v>69</v>
      </c>
      <c r="F11" s="67">
        <v>16</v>
      </c>
      <c r="G11" s="67">
        <v>16</v>
      </c>
      <c r="H11" s="67">
        <v>17</v>
      </c>
      <c r="I11" s="67">
        <v>18</v>
      </c>
      <c r="J11" s="67">
        <v>18</v>
      </c>
      <c r="K11" s="67">
        <v>18</v>
      </c>
      <c r="L11" s="67">
        <v>18</v>
      </c>
      <c r="M11" s="67">
        <v>18</v>
      </c>
      <c r="N11" s="67">
        <v>18</v>
      </c>
      <c r="O11" s="67">
        <v>18</v>
      </c>
      <c r="P11" s="67">
        <v>18</v>
      </c>
      <c r="Q11" s="67">
        <v>18</v>
      </c>
    </row>
    <row r="12" spans="1:17" s="65" customFormat="1" ht="56.25" x14ac:dyDescent="0.2">
      <c r="A12" s="62"/>
      <c r="B12" s="62" t="s">
        <v>70</v>
      </c>
      <c r="C12" s="68" t="s">
        <v>65</v>
      </c>
      <c r="D12" s="63">
        <v>0.04</v>
      </c>
      <c r="E12" s="66" t="s">
        <v>69</v>
      </c>
      <c r="F12" s="67">
        <v>170</v>
      </c>
      <c r="G12" s="67">
        <v>175</v>
      </c>
      <c r="H12" s="67">
        <v>180</v>
      </c>
      <c r="I12" s="67">
        <v>186</v>
      </c>
      <c r="J12" s="67">
        <v>186</v>
      </c>
      <c r="K12" s="67">
        <v>186</v>
      </c>
      <c r="L12" s="67">
        <v>186</v>
      </c>
      <c r="M12" s="67">
        <v>186</v>
      </c>
      <c r="N12" s="67">
        <v>186</v>
      </c>
      <c r="O12" s="67">
        <v>186</v>
      </c>
      <c r="P12" s="67">
        <v>186</v>
      </c>
      <c r="Q12" s="67">
        <v>186</v>
      </c>
    </row>
    <row r="13" spans="1:17" s="65" customFormat="1" ht="56.25" x14ac:dyDescent="0.2">
      <c r="A13" s="62"/>
      <c r="B13" s="62" t="s">
        <v>71</v>
      </c>
      <c r="C13" s="63" t="s">
        <v>65</v>
      </c>
      <c r="D13" s="63">
        <v>0.02</v>
      </c>
      <c r="E13" s="66" t="s">
        <v>69</v>
      </c>
      <c r="F13" s="67">
        <v>7</v>
      </c>
      <c r="G13" s="67">
        <v>13</v>
      </c>
      <c r="H13" s="67">
        <v>14</v>
      </c>
      <c r="I13" s="67">
        <v>15</v>
      </c>
      <c r="J13" s="67">
        <v>15</v>
      </c>
      <c r="K13" s="67">
        <v>15</v>
      </c>
      <c r="L13" s="67">
        <v>15</v>
      </c>
      <c r="M13" s="67">
        <v>15</v>
      </c>
      <c r="N13" s="67">
        <v>15</v>
      </c>
      <c r="O13" s="67">
        <v>15</v>
      </c>
      <c r="P13" s="67">
        <v>15</v>
      </c>
      <c r="Q13" s="67">
        <v>15</v>
      </c>
    </row>
    <row r="14" spans="1:17" s="70" customFormat="1" ht="26.25" customHeight="1" x14ac:dyDescent="0.2">
      <c r="A14" s="69" t="s">
        <v>72</v>
      </c>
      <c r="B14" s="178" t="s">
        <v>73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80"/>
      <c r="Q14" s="124"/>
    </row>
    <row r="15" spans="1:17" s="65" customFormat="1" ht="72" customHeight="1" x14ac:dyDescent="0.2">
      <c r="A15" s="63"/>
      <c r="B15" s="62" t="s">
        <v>74</v>
      </c>
      <c r="C15" s="63" t="s">
        <v>75</v>
      </c>
      <c r="D15" s="63">
        <v>0.02</v>
      </c>
      <c r="E15" s="66" t="s">
        <v>76</v>
      </c>
      <c r="F15" s="71">
        <v>5</v>
      </c>
      <c r="G15" s="71">
        <v>5</v>
      </c>
      <c r="H15" s="71">
        <v>5</v>
      </c>
      <c r="I15" s="71">
        <v>5</v>
      </c>
      <c r="J15" s="71">
        <v>5</v>
      </c>
      <c r="K15" s="71">
        <v>5</v>
      </c>
      <c r="L15" s="71">
        <v>5</v>
      </c>
      <c r="M15" s="71">
        <v>5</v>
      </c>
      <c r="N15" s="71">
        <v>5</v>
      </c>
      <c r="O15" s="71">
        <v>5</v>
      </c>
      <c r="P15" s="71">
        <v>5</v>
      </c>
      <c r="Q15" s="71">
        <v>5</v>
      </c>
    </row>
    <row r="16" spans="1:17" s="65" customFormat="1" ht="114.75" customHeight="1" x14ac:dyDescent="0.2">
      <c r="A16" s="63"/>
      <c r="B16" s="62" t="s">
        <v>77</v>
      </c>
      <c r="C16" s="63" t="s">
        <v>75</v>
      </c>
      <c r="D16" s="63">
        <v>0.02</v>
      </c>
      <c r="E16" s="74" t="s">
        <v>78</v>
      </c>
      <c r="F16" s="71">
        <v>5</v>
      </c>
      <c r="G16" s="71">
        <v>5</v>
      </c>
      <c r="H16" s="71">
        <v>5</v>
      </c>
      <c r="I16" s="71">
        <v>5</v>
      </c>
      <c r="J16" s="71">
        <v>5</v>
      </c>
      <c r="K16" s="71">
        <v>5</v>
      </c>
      <c r="L16" s="71">
        <v>5</v>
      </c>
      <c r="M16" s="71">
        <v>5</v>
      </c>
      <c r="N16" s="71">
        <v>5</v>
      </c>
      <c r="O16" s="71">
        <v>5</v>
      </c>
      <c r="P16" s="71">
        <v>5</v>
      </c>
      <c r="Q16" s="71">
        <v>5</v>
      </c>
    </row>
    <row r="17" spans="1:10" x14ac:dyDescent="0.2">
      <c r="D17" s="36" t="e">
        <f>#REF!+#REF!+D9+#REF!+#REF!+#REF!+#REF!+#REF!+#REF!+#REF!+#REF!+#REF!+#REF!+#REF!+#REF!+#REF!+#REF!+D13+D11+D10+#REF!+#REF!+#REF!+#REF!+#REF!+#REF!+#REF!+#REF!+#REF!+#REF!+#REF!+D12+#REF!+#REF!+#REF!+#REF!+#REF!+#REF!</f>
        <v>#REF!</v>
      </c>
    </row>
    <row r="18" spans="1:10" ht="18.75" customHeight="1" x14ac:dyDescent="0.2">
      <c r="A18" s="184"/>
      <c r="B18" s="184"/>
      <c r="C18" s="184"/>
      <c r="D18" s="184"/>
      <c r="E18" s="37"/>
      <c r="F18" s="37"/>
      <c r="G18" s="185"/>
      <c r="H18" s="185"/>
      <c r="I18" s="185"/>
      <c r="J18" s="185"/>
    </row>
  </sheetData>
  <mergeCells count="8">
    <mergeCell ref="F1:Q1"/>
    <mergeCell ref="F2:Q2"/>
    <mergeCell ref="B14:P14"/>
    <mergeCell ref="B9:P9"/>
    <mergeCell ref="A18:D18"/>
    <mergeCell ref="G18:J18"/>
    <mergeCell ref="A4:J4"/>
    <mergeCell ref="B7:J7"/>
  </mergeCells>
  <phoneticPr fontId="9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W45"/>
  <sheetViews>
    <sheetView view="pageBreakPreview" zoomScale="75" zoomScaleNormal="100" zoomScaleSheetLayoutView="75" workbookViewId="0">
      <selection activeCell="P6" sqref="P6:V6"/>
    </sheetView>
  </sheetViews>
  <sheetFormatPr defaultColWidth="10.42578125" defaultRowHeight="15" x14ac:dyDescent="0.25"/>
  <cols>
    <col min="1" max="1" width="6.140625" style="38" bestFit="1" customWidth="1"/>
    <col min="2" max="2" width="65.85546875" style="38" customWidth="1"/>
    <col min="3" max="3" width="10.42578125" style="38" customWidth="1"/>
    <col min="4" max="6" width="8.85546875" style="38" customWidth="1"/>
    <col min="7" max="22" width="8.5703125" style="38" customWidth="1"/>
    <col min="23" max="16384" width="10.42578125" style="38"/>
  </cols>
  <sheetData>
    <row r="1" spans="1:23" ht="54" customHeight="1" x14ac:dyDescent="0.25">
      <c r="A1" s="29"/>
      <c r="B1" s="29"/>
      <c r="C1" s="30"/>
      <c r="D1" s="197"/>
      <c r="E1" s="197"/>
      <c r="F1" s="197"/>
      <c r="G1" s="197"/>
      <c r="H1" s="197"/>
      <c r="I1" s="187" t="s">
        <v>112</v>
      </c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75"/>
    </row>
    <row r="2" spans="1:23" ht="60" customHeight="1" x14ac:dyDescent="0.25">
      <c r="A2" s="29"/>
      <c r="B2" s="29"/>
      <c r="C2" s="30"/>
      <c r="D2" s="197"/>
      <c r="E2" s="197"/>
      <c r="F2" s="197"/>
      <c r="G2" s="197"/>
      <c r="H2" s="197"/>
      <c r="I2" s="192" t="s">
        <v>106</v>
      </c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76"/>
    </row>
    <row r="3" spans="1:23" ht="18.75" x14ac:dyDescent="0.25">
      <c r="A3" s="29"/>
      <c r="B3" s="29"/>
      <c r="C3" s="30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23" ht="23.25" customHeight="1" x14ac:dyDescent="0.25">
      <c r="A4" s="186" t="s">
        <v>79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13"/>
      <c r="V4" s="120"/>
    </row>
    <row r="5" spans="1:23" ht="18.75" x14ac:dyDescent="0.25">
      <c r="A5" s="29"/>
      <c r="B5" s="29"/>
      <c r="C5" s="30"/>
      <c r="D5" s="29"/>
      <c r="E5" s="29"/>
      <c r="F5" s="29"/>
      <c r="G5" s="77"/>
      <c r="H5" s="77"/>
      <c r="I5" s="87"/>
      <c r="J5" s="87"/>
      <c r="K5" s="87"/>
      <c r="L5" s="87"/>
      <c r="M5" s="29"/>
      <c r="N5" s="29"/>
      <c r="O5" s="29"/>
      <c r="P5" s="29"/>
      <c r="Q5" s="29"/>
    </row>
    <row r="6" spans="1:23" ht="37.5" customHeight="1" x14ac:dyDescent="0.25">
      <c r="A6" s="198" t="s">
        <v>8</v>
      </c>
      <c r="B6" s="198" t="s">
        <v>80</v>
      </c>
      <c r="C6" s="198" t="s">
        <v>81</v>
      </c>
      <c r="D6" s="195" t="s">
        <v>33</v>
      </c>
      <c r="E6" s="195" t="s">
        <v>34</v>
      </c>
      <c r="F6" s="195" t="s">
        <v>5</v>
      </c>
      <c r="G6" s="195" t="s">
        <v>6</v>
      </c>
      <c r="H6" s="193" t="s">
        <v>7</v>
      </c>
      <c r="I6" s="193" t="s">
        <v>11</v>
      </c>
      <c r="J6" s="193" t="s">
        <v>83</v>
      </c>
      <c r="K6" s="193" t="s">
        <v>87</v>
      </c>
      <c r="L6" s="193" t="s">
        <v>92</v>
      </c>
      <c r="M6" s="200" t="s">
        <v>96</v>
      </c>
      <c r="N6" s="200" t="s">
        <v>98</v>
      </c>
      <c r="O6" s="200" t="s">
        <v>84</v>
      </c>
      <c r="P6" s="201" t="s">
        <v>82</v>
      </c>
      <c r="Q6" s="202"/>
      <c r="R6" s="202"/>
      <c r="S6" s="202"/>
      <c r="T6" s="202"/>
      <c r="U6" s="202"/>
      <c r="V6" s="203"/>
    </row>
    <row r="7" spans="1:23" ht="37.5" x14ac:dyDescent="0.25">
      <c r="A7" s="199"/>
      <c r="B7" s="199"/>
      <c r="C7" s="199"/>
      <c r="D7" s="196"/>
      <c r="E7" s="196"/>
      <c r="F7" s="196"/>
      <c r="G7" s="196"/>
      <c r="H7" s="194"/>
      <c r="I7" s="194"/>
      <c r="J7" s="194"/>
      <c r="K7" s="194"/>
      <c r="L7" s="194"/>
      <c r="M7" s="200"/>
      <c r="N7" s="200"/>
      <c r="O7" s="200"/>
      <c r="P7" s="121" t="s">
        <v>84</v>
      </c>
      <c r="Q7" s="31" t="s">
        <v>85</v>
      </c>
      <c r="R7" s="31" t="s">
        <v>89</v>
      </c>
      <c r="S7" s="31" t="s">
        <v>93</v>
      </c>
      <c r="T7" s="31" t="s">
        <v>97</v>
      </c>
      <c r="U7" s="31" t="s">
        <v>100</v>
      </c>
      <c r="V7" s="31" t="s">
        <v>107</v>
      </c>
    </row>
    <row r="8" spans="1:23" ht="27.75" customHeight="1" x14ac:dyDescent="0.25">
      <c r="A8" s="34">
        <v>1</v>
      </c>
      <c r="B8" s="189" t="s">
        <v>58</v>
      </c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1"/>
    </row>
    <row r="9" spans="1:23" ht="56.25" x14ac:dyDescent="0.25">
      <c r="A9" s="31" t="s">
        <v>62</v>
      </c>
      <c r="B9" s="34" t="s">
        <v>59</v>
      </c>
      <c r="C9" s="31" t="s">
        <v>60</v>
      </c>
      <c r="D9" s="34">
        <v>253.73</v>
      </c>
      <c r="E9" s="34">
        <v>286.7</v>
      </c>
      <c r="F9" s="34">
        <v>301.31</v>
      </c>
      <c r="G9" s="34">
        <v>334.8</v>
      </c>
      <c r="H9" s="35">
        <v>368.27</v>
      </c>
      <c r="I9" s="34">
        <v>368.27</v>
      </c>
      <c r="J9" s="34">
        <v>368.27</v>
      </c>
      <c r="K9" s="34">
        <v>368.27</v>
      </c>
      <c r="L9" s="34">
        <v>368.27</v>
      </c>
      <c r="M9" s="34">
        <v>368.27</v>
      </c>
      <c r="N9" s="34">
        <v>368.27</v>
      </c>
      <c r="O9" s="34">
        <v>368.27</v>
      </c>
      <c r="P9" s="34">
        <v>368.27</v>
      </c>
      <c r="Q9" s="34">
        <v>368.27</v>
      </c>
      <c r="R9" s="34">
        <v>368.27</v>
      </c>
      <c r="S9" s="34">
        <v>368.27</v>
      </c>
      <c r="T9" s="34">
        <v>368.27</v>
      </c>
      <c r="U9" s="34">
        <v>368.27</v>
      </c>
      <c r="V9" s="34">
        <v>368.27</v>
      </c>
    </row>
    <row r="10" spans="1:23" ht="18.75" x14ac:dyDescent="0.25">
      <c r="A10" s="184"/>
      <c r="B10" s="184"/>
      <c r="C10" s="184"/>
      <c r="D10" s="184"/>
      <c r="E10" s="37"/>
      <c r="F10" s="37"/>
    </row>
    <row r="11" spans="1:23" s="29" customFormat="1" ht="18.75" customHeight="1" x14ac:dyDescent="0.2">
      <c r="A11" s="184"/>
      <c r="B11" s="184"/>
      <c r="C11" s="184"/>
      <c r="D11" s="184"/>
      <c r="E11" s="37"/>
      <c r="F11" s="37"/>
      <c r="G11" s="185"/>
      <c r="H11" s="185"/>
      <c r="I11" s="185"/>
      <c r="J11" s="109"/>
      <c r="K11" s="86"/>
      <c r="L11" s="185"/>
      <c r="M11" s="185"/>
      <c r="N11" s="185"/>
      <c r="O11" s="119"/>
      <c r="P11" s="185"/>
      <c r="Q11" s="185"/>
      <c r="R11" s="185"/>
      <c r="S11" s="185"/>
      <c r="T11" s="185"/>
      <c r="U11" s="112"/>
      <c r="V11" s="119"/>
    </row>
    <row r="20" ht="138.75" customHeight="1" x14ac:dyDescent="0.25"/>
    <row r="22" ht="78.75" customHeight="1" x14ac:dyDescent="0.25"/>
    <row r="34" ht="151.5" customHeight="1" x14ac:dyDescent="0.25"/>
    <row r="40" ht="61.5" customHeight="1" x14ac:dyDescent="0.25"/>
    <row r="44" ht="99.75" customHeight="1" x14ac:dyDescent="0.25"/>
    <row r="45" ht="114.75" customHeight="1" x14ac:dyDescent="0.25"/>
  </sheetData>
  <mergeCells count="27">
    <mergeCell ref="A11:D11"/>
    <mergeCell ref="G11:I11"/>
    <mergeCell ref="L11:N11"/>
    <mergeCell ref="P11:T11"/>
    <mergeCell ref="J6:J7"/>
    <mergeCell ref="G6:G7"/>
    <mergeCell ref="C6:C7"/>
    <mergeCell ref="O6:O7"/>
    <mergeCell ref="D6:D7"/>
    <mergeCell ref="E6:E7"/>
    <mergeCell ref="F6:F7"/>
    <mergeCell ref="A6:A7"/>
    <mergeCell ref="B6:B7"/>
    <mergeCell ref="N6:N7"/>
    <mergeCell ref="H6:H7"/>
    <mergeCell ref="K6:K7"/>
    <mergeCell ref="B8:V8"/>
    <mergeCell ref="I2:V2"/>
    <mergeCell ref="I1:V1"/>
    <mergeCell ref="I6:I7"/>
    <mergeCell ref="A10:D10"/>
    <mergeCell ref="D1:H1"/>
    <mergeCell ref="D2:H2"/>
    <mergeCell ref="A4:T4"/>
    <mergeCell ref="L6:L7"/>
    <mergeCell ref="M6:M7"/>
    <mergeCell ref="P6:V6"/>
  </mergeCells>
  <phoneticPr fontId="9" type="noConversion"/>
  <printOptions horizontalCentered="1"/>
  <pageMargins left="0.39370078740157483" right="0.39370078740157483" top="0.39370078740157483" bottom="0.15748031496062992" header="0" footer="0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МП прил 1</vt:lpstr>
      <vt:lpstr>МП прил 2</vt:lpstr>
      <vt:lpstr>МП прил 3</vt:lpstr>
      <vt:lpstr>пас МП прил 1</vt:lpstr>
      <vt:lpstr>пас МП прил 2</vt:lpstr>
      <vt:lpstr>'МП прил 3'!Область_печати</vt:lpstr>
      <vt:lpstr>'пас МП прил 1'!Область_печати</vt:lpstr>
      <vt:lpstr>'пас МП прил 2'!Область_печати</vt:lpstr>
    </vt:vector>
  </TitlesOfParts>
  <Company>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Александровна Юрьева</dc:creator>
  <cp:lastModifiedBy>GLBUH</cp:lastModifiedBy>
  <cp:lastPrinted>2019-11-13T05:59:39Z</cp:lastPrinted>
  <dcterms:created xsi:type="dcterms:W3CDTF">2013-07-29T03:10:57Z</dcterms:created>
  <dcterms:modified xsi:type="dcterms:W3CDTF">2020-11-13T09:38:15Z</dcterms:modified>
</cp:coreProperties>
</file>