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65" windowWidth="15480" windowHeight="10755" tabRatio="851" activeTab="2"/>
  </bookViews>
  <sheets>
    <sheet name="прил 3" sheetId="14" r:id="rId1"/>
    <sheet name="прил 4" sheetId="13" r:id="rId2"/>
    <sheet name="благ-во" sheetId="10" r:id="rId3"/>
    <sheet name="сод ул сети" sheetId="11" r:id="rId4"/>
    <sheet name="безопасность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2" hidden="1">'благ-во'!$A$2:$S$30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4">безопасность!$A$1:$S$63</definedName>
    <definedName name="_xlnm.Print_Area" localSheetId="2">'благ-во'!$A$1:$S$56</definedName>
    <definedName name="_xlnm.Print_Area" localSheetId="0">'прил 3'!$A$1:$R$19</definedName>
    <definedName name="_xlnm.Print_Area" localSheetId="3">'сод ул сети'!$A$1:$S$36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Q13" i="14" l="1"/>
  <c r="Q16" i="14"/>
  <c r="Q19" i="14"/>
  <c r="J18" i="13"/>
  <c r="K18" i="13"/>
  <c r="L18" i="13"/>
  <c r="M18" i="13"/>
  <c r="M13" i="13"/>
  <c r="M24" i="13"/>
  <c r="R12" i="11"/>
  <c r="M19" i="13"/>
  <c r="I11" i="9"/>
  <c r="J11" i="9"/>
  <c r="K11" i="9"/>
  <c r="L11" i="9"/>
  <c r="N11" i="9"/>
  <c r="O11" i="9"/>
  <c r="P11" i="9"/>
  <c r="Q11" i="9"/>
  <c r="H11" i="9"/>
  <c r="R57" i="9"/>
  <c r="R20" i="9"/>
  <c r="R53" i="9"/>
  <c r="R54" i="9"/>
  <c r="R55" i="9"/>
  <c r="R56" i="9"/>
  <c r="R52" i="9"/>
  <c r="R48" i="9"/>
  <c r="R49" i="9"/>
  <c r="R50" i="9"/>
  <c r="R51" i="9"/>
  <c r="R47" i="9"/>
  <c r="R41" i="9"/>
  <c r="R42" i="9"/>
  <c r="R43" i="9"/>
  <c r="R44" i="9"/>
  <c r="R45" i="9"/>
  <c r="R46" i="9"/>
  <c r="R40" i="9"/>
  <c r="R39" i="9"/>
  <c r="R38" i="9"/>
  <c r="R34" i="9"/>
  <c r="R35" i="9"/>
  <c r="R36" i="9"/>
  <c r="R37" i="9"/>
  <c r="R33" i="9"/>
  <c r="R29" i="9"/>
  <c r="R30" i="9"/>
  <c r="R31" i="9"/>
  <c r="R32" i="9"/>
  <c r="R26" i="9"/>
  <c r="R27" i="9"/>
  <c r="R25" i="9"/>
  <c r="R24" i="9"/>
  <c r="R23" i="9"/>
  <c r="R22" i="9"/>
  <c r="R21" i="9"/>
  <c r="R18" i="9"/>
  <c r="R19" i="9"/>
  <c r="R17" i="9"/>
  <c r="R16" i="9"/>
  <c r="R15" i="9"/>
  <c r="Q33" i="9"/>
  <c r="Q28" i="9"/>
  <c r="Q21" i="9"/>
  <c r="Q13" i="9"/>
  <c r="I10" i="11"/>
  <c r="J10" i="11"/>
  <c r="K10" i="11"/>
  <c r="L10" i="11"/>
  <c r="M10" i="11"/>
  <c r="N10" i="11"/>
  <c r="O10" i="11"/>
  <c r="P10" i="11"/>
  <c r="Q10" i="11"/>
  <c r="H10" i="11"/>
  <c r="R36" i="11"/>
  <c r="R35" i="11"/>
  <c r="R34" i="11"/>
  <c r="Q33" i="11"/>
  <c r="P33" i="11"/>
  <c r="O33" i="11"/>
  <c r="N33" i="11"/>
  <c r="M33" i="11"/>
  <c r="L33" i="11"/>
  <c r="K33" i="11"/>
  <c r="J33" i="11"/>
  <c r="I33" i="11"/>
  <c r="H33" i="11"/>
  <c r="R33" i="11" s="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1" i="11"/>
  <c r="R32" i="11"/>
  <c r="R13" i="11"/>
  <c r="Q30" i="11"/>
  <c r="Q12" i="11"/>
  <c r="N10" i="10"/>
  <c r="I10" i="10"/>
  <c r="J10" i="10"/>
  <c r="K10" i="10"/>
  <c r="L10" i="10"/>
  <c r="O10" i="10"/>
  <c r="P10" i="10"/>
  <c r="Q10" i="10"/>
  <c r="H10" i="10"/>
  <c r="R56" i="10"/>
  <c r="R55" i="10"/>
  <c r="R54" i="10"/>
  <c r="R52" i="10"/>
  <c r="R51" i="10"/>
  <c r="R49" i="10"/>
  <c r="R48" i="10"/>
  <c r="R45" i="10"/>
  <c r="R46" i="10"/>
  <c r="R44" i="10"/>
  <c r="R43" i="10"/>
  <c r="R42" i="10"/>
  <c r="R41" i="10"/>
  <c r="R39" i="10"/>
  <c r="R38" i="10"/>
  <c r="R32" i="10"/>
  <c r="R33" i="10"/>
  <c r="R34" i="10"/>
  <c r="R35" i="10"/>
  <c r="R36" i="10"/>
  <c r="R31" i="10"/>
  <c r="R24" i="10"/>
  <c r="R25" i="10"/>
  <c r="R26" i="10"/>
  <c r="R27" i="10"/>
  <c r="R28" i="10"/>
  <c r="R29" i="10"/>
  <c r="R23" i="10"/>
  <c r="R19" i="10"/>
  <c r="R20" i="10"/>
  <c r="R21" i="10"/>
  <c r="R18" i="10"/>
  <c r="R14" i="10"/>
  <c r="R15" i="10"/>
  <c r="R16" i="10"/>
  <c r="R13" i="10"/>
  <c r="Q53" i="10"/>
  <c r="Q50" i="10"/>
  <c r="Q47" i="10"/>
  <c r="Q40" i="10"/>
  <c r="Q37" i="10"/>
  <c r="Q30" i="10"/>
  <c r="Q22" i="10"/>
  <c r="Q17" i="10"/>
  <c r="Q12" i="10"/>
  <c r="N15" i="13"/>
  <c r="N21" i="13"/>
  <c r="N26" i="13"/>
  <c r="M10" i="13"/>
  <c r="R10" i="11" l="1"/>
  <c r="M30" i="11"/>
  <c r="N30" i="11"/>
  <c r="O30" i="11"/>
  <c r="P30" i="11"/>
  <c r="L10" i="13"/>
  <c r="P12" i="11"/>
  <c r="R13" i="9"/>
  <c r="P13" i="9"/>
  <c r="R30" i="11" l="1"/>
  <c r="L19" i="13" l="1"/>
  <c r="P21" i="9"/>
  <c r="P33" i="9"/>
  <c r="P28" i="9"/>
  <c r="L24" i="13" s="1"/>
  <c r="P19" i="14" s="1"/>
  <c r="P17" i="14" s="1"/>
  <c r="R14" i="9"/>
  <c r="L28" i="13" l="1"/>
  <c r="P16" i="14"/>
  <c r="L23" i="13"/>
  <c r="P14" i="14" l="1"/>
  <c r="P53" i="10"/>
  <c r="P50" i="10"/>
  <c r="P47" i="10"/>
  <c r="P40" i="10"/>
  <c r="P37" i="10"/>
  <c r="P30" i="10"/>
  <c r="R22" i="10"/>
  <c r="P22" i="10"/>
  <c r="P17" i="10"/>
  <c r="P12" i="10"/>
  <c r="L12" i="13" l="1"/>
  <c r="L8" i="13" s="1"/>
  <c r="N53" i="10"/>
  <c r="O53" i="10"/>
  <c r="R53" i="10"/>
  <c r="M53" i="10"/>
  <c r="L13" i="13" l="1"/>
  <c r="P13" i="14" s="1"/>
  <c r="P10" i="14" s="1"/>
  <c r="P8" i="14" s="1"/>
  <c r="E10" i="13"/>
  <c r="F10" i="13"/>
  <c r="G10" i="13"/>
  <c r="H10" i="13"/>
  <c r="I10" i="13"/>
  <c r="J10" i="13"/>
  <c r="K10" i="13"/>
  <c r="D10" i="13"/>
  <c r="N10" i="13" l="1"/>
  <c r="P11" i="14"/>
  <c r="R17" i="10"/>
  <c r="J17" i="10"/>
  <c r="K17" i="10"/>
  <c r="L17" i="10"/>
  <c r="M17" i="10"/>
  <c r="N17" i="10"/>
  <c r="O17" i="10"/>
  <c r="I17" i="10"/>
  <c r="O33" i="9" l="1"/>
  <c r="O28" i="9"/>
  <c r="O21" i="9"/>
  <c r="O13" i="9" s="1"/>
  <c r="O12" i="11"/>
  <c r="K19" i="13" s="1"/>
  <c r="R37" i="10"/>
  <c r="O50" i="10"/>
  <c r="O47" i="10"/>
  <c r="O40" i="10"/>
  <c r="O37" i="10"/>
  <c r="O30" i="10"/>
  <c r="O22" i="10"/>
  <c r="O12" i="10"/>
  <c r="K24" i="13" l="1"/>
  <c r="O16" i="14"/>
  <c r="K23" i="13"/>
  <c r="R50" i="10"/>
  <c r="R47" i="10"/>
  <c r="R40" i="10"/>
  <c r="R30" i="10"/>
  <c r="R12" i="10"/>
  <c r="R10" i="10" s="1"/>
  <c r="I47" i="9"/>
  <c r="J47" i="9"/>
  <c r="K47" i="9"/>
  <c r="L47" i="9"/>
  <c r="M47" i="9"/>
  <c r="H47" i="9"/>
  <c r="K28" i="13" l="1"/>
  <c r="O19" i="14"/>
  <c r="O17" i="14" s="1"/>
  <c r="O14" i="14"/>
  <c r="K13" i="13"/>
  <c r="O13" i="14" s="1"/>
  <c r="N50" i="10"/>
  <c r="M50" i="10"/>
  <c r="L50" i="10"/>
  <c r="K50" i="10"/>
  <c r="J50" i="10"/>
  <c r="I50" i="10"/>
  <c r="H50" i="10"/>
  <c r="N47" i="10"/>
  <c r="M47" i="10"/>
  <c r="L47" i="10"/>
  <c r="K47" i="10"/>
  <c r="J47" i="10"/>
  <c r="I47" i="10"/>
  <c r="H47" i="10"/>
  <c r="O10" i="14" l="1"/>
  <c r="O8" i="14" s="1"/>
  <c r="O11" i="14"/>
  <c r="K12" i="13"/>
  <c r="K8" i="13" s="1"/>
  <c r="L30" i="11"/>
  <c r="K30" i="11"/>
  <c r="J30" i="11"/>
  <c r="I30" i="11"/>
  <c r="H30" i="11"/>
  <c r="N33" i="9" l="1"/>
  <c r="N28" i="9"/>
  <c r="N21" i="9"/>
  <c r="N13" i="9" s="1"/>
  <c r="N12" i="11"/>
  <c r="N40" i="10"/>
  <c r="N37" i="10"/>
  <c r="N30" i="10"/>
  <c r="N22" i="10"/>
  <c r="N12" i="10"/>
  <c r="I30" i="10"/>
  <c r="J30" i="10"/>
  <c r="K30" i="10"/>
  <c r="L30" i="10"/>
  <c r="M30" i="10"/>
  <c r="H30" i="10"/>
  <c r="I40" i="10"/>
  <c r="J40" i="10"/>
  <c r="K40" i="10"/>
  <c r="L40" i="10"/>
  <c r="M40" i="10"/>
  <c r="H40" i="10"/>
  <c r="I37" i="10"/>
  <c r="J37" i="10"/>
  <c r="K37" i="10"/>
  <c r="L37" i="10"/>
  <c r="M37" i="10"/>
  <c r="H37" i="10"/>
  <c r="J24" i="13" l="1"/>
  <c r="N19" i="14" s="1"/>
  <c r="J19" i="13"/>
  <c r="M23" i="13"/>
  <c r="J13" i="13"/>
  <c r="N16" i="14" l="1"/>
  <c r="N14" i="14" s="1"/>
  <c r="J23" i="13"/>
  <c r="N13" i="14"/>
  <c r="N17" i="14"/>
  <c r="J12" i="11"/>
  <c r="K12" i="11"/>
  <c r="L12" i="11"/>
  <c r="M12" i="11"/>
  <c r="H12" i="11"/>
  <c r="N10" i="14" l="1"/>
  <c r="N8" i="14" s="1"/>
  <c r="N11" i="14"/>
  <c r="M33" i="9"/>
  <c r="M28" i="9"/>
  <c r="M21" i="9"/>
  <c r="M22" i="10"/>
  <c r="M12" i="10"/>
  <c r="M10" i="10" s="1"/>
  <c r="I19" i="13"/>
  <c r="H19" i="13"/>
  <c r="L16" i="14" s="1"/>
  <c r="H19" i="11"/>
  <c r="H17" i="11"/>
  <c r="I12" i="10"/>
  <c r="J12" i="10"/>
  <c r="K12" i="10"/>
  <c r="L12" i="10"/>
  <c r="H12" i="10"/>
  <c r="I28" i="9"/>
  <c r="J28" i="9"/>
  <c r="K28" i="9"/>
  <c r="L28" i="9"/>
  <c r="H28" i="9"/>
  <c r="L33" i="9"/>
  <c r="L21" i="9"/>
  <c r="L22" i="10"/>
  <c r="I14" i="11"/>
  <c r="H27" i="11"/>
  <c r="I27" i="11"/>
  <c r="J27" i="11"/>
  <c r="K27" i="11"/>
  <c r="I22" i="10"/>
  <c r="J22" i="10"/>
  <c r="K22" i="10"/>
  <c r="H22" i="10"/>
  <c r="I21" i="9"/>
  <c r="I33" i="9"/>
  <c r="J21" i="9"/>
  <c r="J33" i="9"/>
  <c r="K21" i="9"/>
  <c r="K33" i="9"/>
  <c r="H21" i="9"/>
  <c r="H33" i="9"/>
  <c r="M11" i="9" l="1"/>
  <c r="I24" i="13" s="1"/>
  <c r="R28" i="9"/>
  <c r="I23" i="13"/>
  <c r="N19" i="13"/>
  <c r="K11" i="14"/>
  <c r="K13" i="9"/>
  <c r="H13" i="13"/>
  <c r="L13" i="14" s="1"/>
  <c r="I12" i="11"/>
  <c r="F24" i="13"/>
  <c r="J19" i="14" s="1"/>
  <c r="J17" i="14" s="1"/>
  <c r="G24" i="13"/>
  <c r="K19" i="14" s="1"/>
  <c r="H24" i="13"/>
  <c r="L19" i="14" s="1"/>
  <c r="L17" i="14" s="1"/>
  <c r="D13" i="13"/>
  <c r="F19" i="13"/>
  <c r="J16" i="14" s="1"/>
  <c r="J14" i="14" s="1"/>
  <c r="M16" i="14"/>
  <c r="D24" i="13"/>
  <c r="D19" i="13"/>
  <c r="I13" i="9"/>
  <c r="J13" i="9"/>
  <c r="H13" i="9"/>
  <c r="L13" i="9"/>
  <c r="I13" i="13"/>
  <c r="M13" i="9"/>
  <c r="H23" i="13"/>
  <c r="L14" i="14"/>
  <c r="R11" i="9" l="1"/>
  <c r="M28" i="13" s="1"/>
  <c r="M12" i="13" s="1"/>
  <c r="M8" i="13" s="1"/>
  <c r="M14" i="14"/>
  <c r="I18" i="13"/>
  <c r="N18" i="13" s="1"/>
  <c r="M13" i="14"/>
  <c r="M11" i="14" s="1"/>
  <c r="J28" i="13"/>
  <c r="D23" i="13"/>
  <c r="D18" i="13"/>
  <c r="F13" i="13"/>
  <c r="E13" i="13"/>
  <c r="K14" i="14"/>
  <c r="K16" i="14"/>
  <c r="G19" i="13"/>
  <c r="E24" i="13"/>
  <c r="I28" i="13"/>
  <c r="M19" i="14"/>
  <c r="G28" i="13"/>
  <c r="F28" i="13"/>
  <c r="F23" i="13"/>
  <c r="H16" i="14"/>
  <c r="H13" i="14"/>
  <c r="H19" i="14"/>
  <c r="D28" i="13"/>
  <c r="E19" i="13"/>
  <c r="I16" i="14" s="1"/>
  <c r="I14" i="14" s="1"/>
  <c r="H18" i="13"/>
  <c r="G13" i="13"/>
  <c r="K13" i="14" s="1"/>
  <c r="H28" i="13"/>
  <c r="N24" i="13" l="1"/>
  <c r="Q17" i="14" s="1"/>
  <c r="Q14" i="14"/>
  <c r="N13" i="13"/>
  <c r="I12" i="13"/>
  <c r="I8" i="13" s="1"/>
  <c r="E18" i="13"/>
  <c r="I13" i="14"/>
  <c r="F18" i="13"/>
  <c r="J13" i="14"/>
  <c r="J10" i="14" s="1"/>
  <c r="J8" i="14" s="1"/>
  <c r="L11" i="14"/>
  <c r="H11" i="14"/>
  <c r="H17" i="14"/>
  <c r="J12" i="13"/>
  <c r="J8" i="13" s="1"/>
  <c r="H14" i="14"/>
  <c r="E28" i="13"/>
  <c r="N28" i="13" s="1"/>
  <c r="G23" i="13"/>
  <c r="I19" i="14"/>
  <c r="K17" i="14"/>
  <c r="D12" i="13"/>
  <c r="H10" i="14"/>
  <c r="H12" i="13"/>
  <c r="H8" i="13" s="1"/>
  <c r="E23" i="13"/>
  <c r="N23" i="13" s="1"/>
  <c r="G18" i="13"/>
  <c r="M17" i="14"/>
  <c r="M10" i="14"/>
  <c r="R19" i="14" l="1"/>
  <c r="R14" i="14"/>
  <c r="R16" i="14"/>
  <c r="Q10" i="14"/>
  <c r="Q8" i="14" s="1"/>
  <c r="Q11" i="14"/>
  <c r="R13" i="14"/>
  <c r="M8" i="14"/>
  <c r="F12" i="13"/>
  <c r="F8" i="13" s="1"/>
  <c r="J11" i="14"/>
  <c r="H8" i="14"/>
  <c r="I11" i="14"/>
  <c r="D8" i="13"/>
  <c r="I17" i="14"/>
  <c r="R17" i="14" s="1"/>
  <c r="I10" i="14"/>
  <c r="G12" i="13"/>
  <c r="E12" i="13"/>
  <c r="K10" i="14"/>
  <c r="L10" i="14"/>
  <c r="N12" i="13" l="1"/>
  <c r="R10" i="14"/>
  <c r="R11" i="14"/>
  <c r="E8" i="13"/>
  <c r="L8" i="14"/>
  <c r="I8" i="14"/>
  <c r="G8" i="13"/>
  <c r="K8" i="14"/>
  <c r="N8" i="13" l="1"/>
  <c r="R8" i="14"/>
</calcChain>
</file>

<file path=xl/sharedStrings.xml><?xml version="1.0" encoding="utf-8"?>
<sst xmlns="http://schemas.openxmlformats.org/spreadsheetml/2006/main" count="574" uniqueCount="236">
  <si>
    <t xml:space="preserve">ГРБС 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</si>
  <si>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</si>
  <si>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</si>
  <si>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
 (в натуральном выражении)</t>
  </si>
  <si>
    <t>ГРБС</t>
  </si>
  <si>
    <t>РзПр</t>
  </si>
  <si>
    <t>ЦСР</t>
  </si>
  <si>
    <t>ВР</t>
  </si>
  <si>
    <t>2014 год</t>
  </si>
  <si>
    <t>2015 год</t>
  </si>
  <si>
    <t>2016 год</t>
  </si>
  <si>
    <t>08</t>
  </si>
  <si>
    <t>№
п/п</t>
  </si>
  <si>
    <t>0503</t>
  </si>
  <si>
    <t>Мероприятия:</t>
  </si>
  <si>
    <t>Оплата э-энергии (ул. освещение)</t>
  </si>
  <si>
    <t>Уличное освещение:</t>
  </si>
  <si>
    <t>Перечень мероприятий подпрограммы «Обеспечение безопасности жизнедеятельности населения» 
с указанием объема средств на их реализацию и ожидаемых результатов</t>
  </si>
  <si>
    <t>0310</t>
  </si>
  <si>
    <t>увеличение количества граждан, обладающих знаниями в области противопожарной безопасности до 75%  от количества проживающих</t>
  </si>
  <si>
    <t>Устройство минерализованных защитных противопожарных полос</t>
  </si>
  <si>
    <t>Снижение риска возникновения пожаров в населенном секторе до 70%</t>
  </si>
  <si>
    <t>Материальное стимулирование работы внештатных инструкторов пожарной профилактики за проведение обследования и проверки противопожарного состояния объектов жилого назначения, других объектов, проведение противопожарной агитации и пропаганды среди населения</t>
  </si>
  <si>
    <t>Обеспечение безопасности жизнедеятельности населения</t>
  </si>
  <si>
    <t>Перечень мероприятий подпрограммы 
с указанием объема средств на их реализацию и ожидаемых результатов</t>
  </si>
  <si>
    <t>0409</t>
  </si>
  <si>
    <t xml:space="preserve">   0409</t>
  </si>
  <si>
    <t>Паспортизация дорог местного значения</t>
  </si>
  <si>
    <t>Наименование  подпрограммы</t>
  </si>
  <si>
    <r>
      <t xml:space="preserve">Задача: </t>
    </r>
    <r>
      <rPr>
        <b/>
        <sz val="12"/>
        <color indexed="8"/>
        <rFont val="Times New Roman"/>
        <family val="1"/>
        <charset val="204"/>
      </rPr>
      <t>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</t>
    </r>
  </si>
  <si>
    <t>Благоустройство территории Разъезженского сельсовета</t>
  </si>
  <si>
    <t>Перечень мероприятий подпрограммы «Благоустройство территории Разъезженского сельсовета»
с указанием объема средств на их реализацию и ожидаемых результатов</t>
  </si>
  <si>
    <t>администрация Разъезженского сельсовета</t>
  </si>
  <si>
    <t>Очистка улиц населенных пунктов Разъезженского сельсовета от снега</t>
  </si>
  <si>
    <t>Летнее содержание улиц населенных пунктов Разъезженского сельсовета (дорожная одежда)</t>
  </si>
  <si>
    <t>Содержание пожарной машины ГАЗ-66</t>
  </si>
  <si>
    <t>Содержание памятника "Солдату"</t>
  </si>
  <si>
    <t>Воспитание патриотизма</t>
  </si>
  <si>
    <t>Память о старшем поколении</t>
  </si>
  <si>
    <t>021</t>
  </si>
  <si>
    <t>Экстренная защита населения  при возникновении пожаров</t>
  </si>
  <si>
    <t>09 09</t>
  </si>
  <si>
    <t>Организация аллеи славы участникам ВОВ</t>
  </si>
  <si>
    <t>приобретение пиломатериала</t>
  </si>
  <si>
    <t>приобретение цемента</t>
  </si>
  <si>
    <t>приобретение саженцев</t>
  </si>
  <si>
    <t>прриобретение Стелы</t>
  </si>
  <si>
    <t>содержание аллеи</t>
  </si>
  <si>
    <t>установка изгороди</t>
  </si>
  <si>
    <t>05 03</t>
  </si>
  <si>
    <t>2017 год</t>
  </si>
  <si>
    <t>Содержание площадки хранения ТБО</t>
  </si>
  <si>
    <t>благоустройство аллеи</t>
  </si>
  <si>
    <t>Благоустройство территории вокруг села</t>
  </si>
  <si>
    <t xml:space="preserve">противоклещевая обработка мест массового посещения населения </t>
  </si>
  <si>
    <t>01 04</t>
  </si>
  <si>
    <t>08 01</t>
  </si>
  <si>
    <t>Приобретение эл. провода, эл. лампочек</t>
  </si>
  <si>
    <t>Установка дорожных знаков</t>
  </si>
  <si>
    <t>Содержание пешеходных переходов, благоустройство и содержание искуственных неровностей</t>
  </si>
  <si>
    <t>фонд оплаты труда водителя  ПМ</t>
  </si>
  <si>
    <t>приобретение и доставка угля</t>
  </si>
  <si>
    <t>ремонт  пожарной машины</t>
  </si>
  <si>
    <t>установка ворот</t>
  </si>
  <si>
    <t xml:space="preserve">Содержание кладбища </t>
  </si>
  <si>
    <t>Обустройство площадок безопасности дорожного движения в образовательных учреждениях</t>
  </si>
  <si>
    <t xml:space="preserve">Улучшение условий передвижения жителей по дорогам населенных пунктов 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</si>
  <si>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</si>
  <si>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</si>
  <si>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</si>
  <si>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</si>
  <si>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</si>
  <si>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</si>
  <si>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</si>
  <si>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</si>
  <si>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</si>
  <si>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</si>
  <si>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Подпрограмма 2</t>
  </si>
  <si>
    <t xml:space="preserve">«Содержание улично-дорожной сети Разъезженского сельсовета» </t>
  </si>
  <si>
    <t>Подпрограмма 3</t>
  </si>
  <si>
    <t xml:space="preserve">«Обеспечение безопасности жизнедеятельности населения» </t>
  </si>
  <si>
    <t>Первый заместитель министра культуры  Красноярского края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</si>
  <si>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</si>
  <si>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</si>
  <si>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программы.</t>
  </si>
  <si>
    <t>Ответственный исполнитель, соисполнители</t>
  </si>
  <si>
    <t>Оценка расходов
(тыс. руб.), годы</t>
  </si>
  <si>
    <t>Итого на период</t>
  </si>
  <si>
    <t xml:space="preserve">Всего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</si>
  <si>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</si>
  <si>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</si>
  <si>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</si>
  <si>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 xml:space="preserve">местный бюджет   </t>
  </si>
  <si>
    <t>Подпрограмма</t>
  </si>
  <si>
    <t xml:space="preserve">районный бюджет           </t>
  </si>
  <si>
    <t>Содержание улично-дорожной сети Разъезженского сельсовета</t>
  </si>
  <si>
    <t>ремонт автомобильных дорог общего пользования местного значения городских округов с численностью населения менее 90 тыс.человек, городских и сельских поселений за счет средств дорожного фонда Красноярского края</t>
  </si>
  <si>
    <t>1</t>
  </si>
  <si>
    <t>2</t>
  </si>
  <si>
    <t>3</t>
  </si>
  <si>
    <t>4</t>
  </si>
  <si>
    <t>5</t>
  </si>
  <si>
    <t>6</t>
  </si>
  <si>
    <t>7</t>
  </si>
  <si>
    <t>8</t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</si>
  <si>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Комплексное решение проблем благоустройства по улучшению эстетического вида территории Разъезженского сельсовета, повышению комфортности жизни граждан</t>
    </r>
  </si>
  <si>
    <r>
      <t xml:space="preserve">Наименование подпрограммы: </t>
    </r>
    <r>
      <rPr>
        <b/>
        <sz val="12"/>
        <color indexed="8"/>
        <rFont val="Times New Roman"/>
        <family val="1"/>
        <charset val="204"/>
      </rPr>
      <t xml:space="preserve">  Благоустройство территории Разъезженского сельсовета</t>
    </r>
  </si>
  <si>
    <r>
      <t>Наименование подпрограммы:</t>
    </r>
    <r>
      <rPr>
        <b/>
        <sz val="12"/>
        <color indexed="8"/>
        <rFont val="Times New Roman"/>
        <family val="1"/>
        <charset val="204"/>
      </rPr>
      <t xml:space="preserve">  Обеспечение безопасности жизнедеятельности населения</t>
    </r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</si>
  <si>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Обеспечение безопасной жизнедеятельности населения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</si>
  <si>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Создание необходимых условий для обеспечения мер первичной пожарной безопасности, защита населения, материальных и культурных ценностей Разъезженского сельсовета от опасностей, возникающих при ЧС природного характера.</t>
    </r>
  </si>
  <si>
    <r>
      <t xml:space="preserve">Наименование  подпрограммы:  </t>
    </r>
    <r>
      <rPr>
        <b/>
        <sz val="12"/>
        <color indexed="8"/>
        <rFont val="Times New Roman"/>
        <family val="1"/>
        <charset val="204"/>
      </rPr>
      <t>«Содержание улично-дорожной сети Разъезженского сельсовета»</t>
    </r>
  </si>
  <si>
    <r>
      <t xml:space="preserve">Цель: </t>
    </r>
    <r>
      <rPr>
        <b/>
        <sz val="12"/>
        <color indexed="8"/>
        <rFont val="Times New Roman"/>
        <family val="1"/>
        <charset val="204"/>
      </rPr>
      <t>Создание условий для повышения качества, комфортности жизни населения в части транспортного обеспечения и повышения уровня безопасности дорожного движения на улицах Разъезженского сельсовета»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</si>
  <si>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Доведение параметров улично-дорожной сети до нормативных характеристик, ремонт проезжих частей улиц, с учетом ресурсных возможностей муниципального образования</t>
    </r>
  </si>
  <si>
    <t>2018 год</t>
  </si>
  <si>
    <t>приобретение штакетника, гвоздей</t>
  </si>
  <si>
    <t>приобретение краски,цемента</t>
  </si>
  <si>
    <t xml:space="preserve">Разработка схемы водоснабжения поселения </t>
  </si>
  <si>
    <t>Мероприятия по проведению обязательных энергетических обследований муниципальных учреждений Разъезженского сельсовета</t>
  </si>
  <si>
    <t xml:space="preserve">Создание комфортных условий проживания на территории поселения </t>
  </si>
  <si>
    <t>ремонт, очистка от снега подъездов  к источникам противопожарного водоснабжения (пожарному пирсу, гидрантам)</t>
  </si>
  <si>
    <t>Снижение энергетических затрат в муниципальных учреждений Разъезженского сельсовета до 10%</t>
  </si>
  <si>
    <t>4910083400</t>
  </si>
  <si>
    <t>4920083420</t>
  </si>
  <si>
    <t>4930083480</t>
  </si>
  <si>
    <t>4930075550</t>
  </si>
  <si>
    <t>4930095550</t>
  </si>
  <si>
    <t>4938348</t>
  </si>
  <si>
    <t>4937555</t>
  </si>
  <si>
    <t>4939555</t>
  </si>
  <si>
    <t>4918340</t>
  </si>
  <si>
    <t>4918493</t>
  </si>
  <si>
    <t>4927508</t>
  </si>
  <si>
    <t>4929508</t>
  </si>
  <si>
    <t>4928342</t>
  </si>
  <si>
    <t>4927594</t>
  </si>
  <si>
    <t>4929594</t>
  </si>
  <si>
    <t>4920000</t>
  </si>
  <si>
    <t>4937423</t>
  </si>
  <si>
    <t>4939423</t>
  </si>
  <si>
    <t>2019 год</t>
  </si>
  <si>
    <t>Протяженность освещенных улиц населенных пунктов составит 10,3 км.</t>
  </si>
  <si>
    <t>4910084930</t>
  </si>
  <si>
    <t>Приобретение огнетушителей ОП-4</t>
  </si>
  <si>
    <t>Приобретение  и распространение памяток листовок антитеррористической и антиэкстремистской направленности</t>
  </si>
  <si>
    <t>03 10</t>
  </si>
  <si>
    <t>Снижение риска возникновения ситуаций антитеррористической и антиэкстремистской направленности до 90%</t>
  </si>
  <si>
    <t>итого  ПБ</t>
  </si>
  <si>
    <t>9</t>
  </si>
  <si>
    <t>10</t>
  </si>
  <si>
    <t>11</t>
  </si>
  <si>
    <t>03 14</t>
  </si>
  <si>
    <t>4930084750</t>
  </si>
  <si>
    <t>4930074120</t>
  </si>
  <si>
    <t>4930094120</t>
  </si>
  <si>
    <t>12</t>
  </si>
  <si>
    <t>Установка указателей гидрантов и водоемов</t>
  </si>
  <si>
    <t>13</t>
  </si>
  <si>
    <t>Перезарядка огнетушителей</t>
  </si>
  <si>
    <t>14</t>
  </si>
  <si>
    <t>4910083410</t>
  </si>
  <si>
    <t>05 02</t>
  </si>
  <si>
    <t>493008160</t>
  </si>
  <si>
    <t>Вырезка аварийных деревьев</t>
  </si>
  <si>
    <t>4920075080</t>
  </si>
  <si>
    <t>4920095080</t>
  </si>
  <si>
    <r>
      <t>Содержание автомобильных дорог общего пользования местного значения</t>
    </r>
    <r>
      <rPr>
        <sz val="10"/>
        <color indexed="8"/>
        <rFont val="Times New Roman"/>
        <family val="1"/>
        <charset val="204"/>
      </rPr>
      <t>за счет средств дорожного фонда Красноярского края</t>
    </r>
  </si>
  <si>
    <t>Проект "Все лучшее детям"</t>
  </si>
  <si>
    <t>приобретение оборудования</t>
  </si>
  <si>
    <t>Проект "Забвение - не для нас"</t>
  </si>
  <si>
    <t>приобретение трубы, сетки рабицы</t>
  </si>
  <si>
    <t>244</t>
  </si>
  <si>
    <t>4910097410</t>
  </si>
  <si>
    <t>4910077490</t>
  </si>
  <si>
    <t>4910097490</t>
  </si>
  <si>
    <t>Дератизационная обработка территории</t>
  </si>
  <si>
    <t>4910083580</t>
  </si>
  <si>
    <t>Уборка территории</t>
  </si>
  <si>
    <t>Создание комфортных условий проживания на территории поселения</t>
  </si>
  <si>
    <t>Повышение уровня формирования гражданско-патриотических качеств, укрепление семейных ценостей</t>
  </si>
  <si>
    <t>Создание условий для укрепления физического развития, организация активного отдыха детей</t>
  </si>
  <si>
    <t>1,30</t>
  </si>
  <si>
    <t>Уничтожение сорняков дикорастущей конопли</t>
  </si>
  <si>
    <t>4,00</t>
  </si>
  <si>
    <t>10,25</t>
  </si>
  <si>
    <t>Доставка оборудования</t>
  </si>
  <si>
    <t>2020 год</t>
  </si>
  <si>
    <t>Приобретение пожарных рукавов</t>
  </si>
  <si>
    <t>4920000000</t>
  </si>
  <si>
    <t>4920075090</t>
  </si>
  <si>
    <t>4920095090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</si>
  <si>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</si>
  <si>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"Благоустройство территории Разъезженского сельсовета"</t>
  </si>
  <si>
    <t>Проект "Счастливое детство"</t>
  </si>
  <si>
    <t>Проект "Предупрежден, значит, спасен!"</t>
  </si>
  <si>
    <t>монтаж системы оповещения</t>
  </si>
  <si>
    <t>46,87</t>
  </si>
  <si>
    <t>приобретение огнетушителей, инвентаря</t>
  </si>
  <si>
    <t>приобретение расходных материалов</t>
  </si>
  <si>
    <t>2021 год</t>
  </si>
  <si>
    <t>15</t>
  </si>
  <si>
    <t>Снижение объёмов потребления энергетических ресурсов и сокращение расходов на оплату энергоресурсов</t>
  </si>
  <si>
    <t>реконструкция действующих объектов электроснабжени; внедрение энергосберегающих технологий; снижение объемов потребления энергетических ресурсов</t>
  </si>
  <si>
    <t>Установка энергосбегающих ламп, замена светильников уличного освещения</t>
  </si>
  <si>
    <t>Приобретение специальной и боевой одежды для пожарных добровольцев</t>
  </si>
  <si>
    <t>Проект "Старые тополя"</t>
  </si>
  <si>
    <t>спиливание тополей</t>
  </si>
  <si>
    <t>2022 год</t>
  </si>
  <si>
    <t>Приобретение, монтаж, обслуживание и ремонт системы оповещения людей при пожаре</t>
  </si>
  <si>
    <t>16</t>
  </si>
  <si>
    <t>Организация противопожарной пропаганды, обучение мерам пожарной безопасности</t>
  </si>
  <si>
    <t>Приобретение гербицидов для уничтожения сорняков дикорастущей конопли</t>
  </si>
  <si>
    <t>4910085970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</si>
  <si>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                                                                                                                                                               «Обеспечение безопасности и комфортных условий жизнедеятельности  населения Разъезженского сельсовета»
 на 2014-2023 годы</t>
  </si>
  <si>
    <t>Итого на  
2014-2023 годы</t>
  </si>
  <si>
    <t>Приложение № 3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 на 2014-2023 годы</t>
  </si>
  <si>
    <t>2023 год</t>
  </si>
  <si>
    <t xml:space="preserve">«Обеспечение безопасности и комфортных условий жизнедеятельности  населения Разъезженского сельсовета»
 на 2014-2023 годы
</t>
  </si>
  <si>
    <t>Приложение № 4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 на 2014-2023 годы</t>
  </si>
  <si>
    <t xml:space="preserve">
«Обеспечение безопасности и комфортных условий жизнедеятельности  населения Разъезженского сельсовета»
 на 2014 - 2023 годы, в том числе:</t>
  </si>
  <si>
    <t>Приложение № 1
к подпрограмме «Благоустройство территории Разъезженского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2014-2023 годы</t>
  </si>
  <si>
    <t>Итого на 2014-2023 годы</t>
  </si>
  <si>
    <t>0412</t>
  </si>
  <si>
    <t>Приложение № 1
к подпрограмме «Содержание улично-дорожной сети Разъезжнского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на 2014-2023 годы</t>
  </si>
  <si>
    <t>Реализация мероприятий, направленных на повышение безопасности дорожного движения</t>
  </si>
  <si>
    <t>492R310601</t>
  </si>
  <si>
    <t>492R310602</t>
  </si>
  <si>
    <t>4990083500</t>
  </si>
  <si>
    <t>Выполнение аварийно-восстановительных работ искусственного дорожного сооружения (мост) по улице Ленина в посёлке Большая Речка, Ермаковского района, Красноярского края, подверженного в результате резкого подъёма уровня воды в реке Большая на территории Ермаковского района Красноярского края, в целях ликвидации последствий чрезвычайной ситуации, вызванной интенсивными выпадением осадков в июле 2020 года</t>
  </si>
  <si>
    <t>Приложение № 1
к подпрограмме "Обеспечение безопасности жизнедеятельности населения»,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  на 2014-2023 годы</t>
  </si>
  <si>
    <t>17</t>
  </si>
  <si>
    <t>Приобретениемотопомпы</t>
  </si>
  <si>
    <r>
      <t>Приложение № 1
к постановлению № 50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п. от 10.11.2020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сельсовета»»</t>
    </r>
  </si>
  <si>
    <r>
      <t>Приложение № 2
к постановлению №</t>
    </r>
    <r>
      <rPr>
        <sz val="12"/>
        <rFont val="Times New Roman"/>
        <family val="1"/>
        <charset val="204"/>
      </rPr>
      <t xml:space="preserve"> 50 п.</t>
    </r>
    <r>
      <rPr>
        <sz val="12"/>
        <color indexed="8"/>
        <rFont val="Times New Roman"/>
        <family val="1"/>
        <charset val="204"/>
      </rPr>
      <t xml:space="preserve"> от 10.11.2020 г. "О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</si>
  <si>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3
к постановлению № 50 п. от 10.11.2020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</si>
  <si>
    <r>
      <t>Приложение № 4
к постановлению №</t>
    </r>
    <r>
      <rPr>
        <sz val="12"/>
        <rFont val="Times New Roman"/>
        <family val="1"/>
        <charset val="204"/>
      </rPr>
      <t xml:space="preserve"> 50 п. </t>
    </r>
    <r>
      <rPr>
        <sz val="12"/>
        <color indexed="8"/>
        <rFont val="Times New Roman"/>
        <family val="1"/>
        <charset val="204"/>
      </rPr>
      <t>от 10.11.2020 г. "О внесении изменений в постановление главы администрации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</si>
  <si>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5
к постановлению № 50 п. от 10.11.2020 г. "О внесении изменений в постановление  администрации  от 06.11.2013 № 71 п. «Об утверждении Муниципальной программы «Обеспечение безопасности и комфортных условий     жизнедеятельности населения Разъезженского сельсовета»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</si>
</sst>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_р_._-;_-@_-"/>
    <numFmt numFmtId="167" formatCode="#,##0.00_ ;\-#,##0.00\ "/>
    <numFmt numFmtId="168" formatCode="#,##0.0_ ;\-#,##0.0\ 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.5"/>
      <name val="Arial Cyr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692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6" fillId="0" borderId="0" xfId="4" applyNumberFormat="1" applyFont="1" applyFill="1" applyBorder="1" applyAlignment="1">
      <alignment horizontal="right" vertical="top" wrapText="1"/>
    </xf>
    <xf numFmtId="164" fontId="2" fillId="0" borderId="0" xfId="4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wrapText="1"/>
    </xf>
    <xf numFmtId="165" fontId="19" fillId="0" borderId="0" xfId="0" applyNumberFormat="1" applyFont="1" applyFill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7" fontId="13" fillId="0" borderId="9" xfId="0" applyNumberFormat="1" applyFont="1" applyFill="1" applyBorder="1" applyAlignment="1">
      <alignment horizontal="right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right" vertical="center" wrapText="1"/>
    </xf>
    <xf numFmtId="167" fontId="13" fillId="0" borderId="14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top" wrapText="1"/>
    </xf>
    <xf numFmtId="167" fontId="8" fillId="0" borderId="13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167" fontId="27" fillId="0" borderId="9" xfId="0" applyNumberFormat="1" applyFont="1" applyFill="1" applyBorder="1" applyAlignment="1">
      <alignment horizontal="right" vertical="center" wrapText="1"/>
    </xf>
    <xf numFmtId="49" fontId="27" fillId="0" borderId="14" xfId="0" applyNumberFormat="1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167" fontId="27" fillId="0" borderId="1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7" fontId="12" fillId="0" borderId="9" xfId="0" applyNumberFormat="1" applyFont="1" applyFill="1" applyBorder="1" applyAlignment="1">
      <alignment horizontal="center" vertical="center" wrapText="1"/>
    </xf>
    <xf numFmtId="168" fontId="12" fillId="0" borderId="9" xfId="0" applyNumberFormat="1" applyFont="1" applyFill="1" applyBorder="1" applyAlignment="1">
      <alignment horizontal="right" vertical="center" wrapText="1"/>
    </xf>
    <xf numFmtId="167" fontId="12" fillId="0" borderId="14" xfId="0" applyNumberFormat="1" applyFont="1" applyFill="1" applyBorder="1" applyAlignment="1">
      <alignment horizontal="center" vertical="center" wrapText="1"/>
    </xf>
    <xf numFmtId="168" fontId="15" fillId="0" borderId="13" xfId="0" applyNumberFormat="1" applyFont="1" applyFill="1" applyBorder="1" applyAlignment="1">
      <alignment horizontal="center" vertical="center" wrapText="1"/>
    </xf>
    <xf numFmtId="168" fontId="12" fillId="0" borderId="14" xfId="0" applyNumberFormat="1" applyFont="1" applyFill="1" applyBorder="1" applyAlignment="1">
      <alignment horizontal="right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167" fontId="8" fillId="0" borderId="15" xfId="0" applyNumberFormat="1" applyFont="1" applyFill="1" applyBorder="1" applyAlignment="1">
      <alignment horizontal="right" vertical="center" wrapText="1"/>
    </xf>
    <xf numFmtId="166" fontId="8" fillId="0" borderId="17" xfId="0" applyNumberFormat="1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167" fontId="25" fillId="0" borderId="19" xfId="0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left" vertical="center" wrapText="1"/>
    </xf>
    <xf numFmtId="167" fontId="8" fillId="0" borderId="25" xfId="0" applyNumberFormat="1" applyFont="1" applyFill="1" applyBorder="1" applyAlignment="1">
      <alignment horizontal="right" vertical="center" wrapText="1"/>
    </xf>
    <xf numFmtId="167" fontId="13" fillId="0" borderId="10" xfId="0" applyNumberFormat="1" applyFont="1" applyFill="1" applyBorder="1" applyAlignment="1">
      <alignment horizontal="right" vertical="center" wrapText="1"/>
    </xf>
    <xf numFmtId="167" fontId="8" fillId="0" borderId="28" xfId="0" applyNumberFormat="1" applyFont="1" applyFill="1" applyBorder="1" applyAlignment="1">
      <alignment horizontal="right" vertical="center" wrapText="1"/>
    </xf>
    <xf numFmtId="167" fontId="13" fillId="0" borderId="29" xfId="0" applyNumberFormat="1" applyFont="1" applyFill="1" applyBorder="1" applyAlignment="1">
      <alignment horizontal="right" vertical="center" wrapText="1"/>
    </xf>
    <xf numFmtId="167" fontId="13" fillId="0" borderId="30" xfId="0" applyNumberFormat="1" applyFont="1" applyFill="1" applyBorder="1" applyAlignment="1">
      <alignment horizontal="right" vertical="center" wrapText="1"/>
    </xf>
    <xf numFmtId="167" fontId="8" fillId="0" borderId="31" xfId="0" applyNumberFormat="1" applyFont="1" applyFill="1" applyBorder="1" applyAlignment="1">
      <alignment horizontal="right" vertical="center" wrapText="1"/>
    </xf>
    <xf numFmtId="167" fontId="13" fillId="0" borderId="32" xfId="0" applyNumberFormat="1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167" fontId="13" fillId="0" borderId="36" xfId="0" applyNumberFormat="1" applyFont="1" applyFill="1" applyBorder="1" applyAlignment="1">
      <alignment horizontal="right" vertical="center" wrapText="1"/>
    </xf>
    <xf numFmtId="167" fontId="8" fillId="0" borderId="37" xfId="0" applyNumberFormat="1" applyFont="1" applyFill="1" applyBorder="1" applyAlignment="1">
      <alignment horizontal="right" vertical="center" wrapText="1"/>
    </xf>
    <xf numFmtId="167" fontId="13" fillId="0" borderId="38" xfId="0" applyNumberFormat="1" applyFont="1" applyFill="1" applyBorder="1" applyAlignment="1">
      <alignment horizontal="right" vertical="center" wrapText="1"/>
    </xf>
    <xf numFmtId="167" fontId="13" fillId="0" borderId="13" xfId="0" applyNumberFormat="1" applyFont="1" applyFill="1" applyBorder="1" applyAlignment="1">
      <alignment horizontal="right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167" fontId="8" fillId="0" borderId="44" xfId="0" applyNumberFormat="1" applyFont="1" applyFill="1" applyBorder="1" applyAlignment="1">
      <alignment horizontal="right" vertical="top" wrapText="1"/>
    </xf>
    <xf numFmtId="49" fontId="2" fillId="0" borderId="45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167" fontId="2" fillId="0" borderId="47" xfId="0" applyNumberFormat="1" applyFont="1" applyFill="1" applyBorder="1" applyAlignment="1">
      <alignment horizontal="right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167" fontId="2" fillId="0" borderId="50" xfId="0" applyNumberFormat="1" applyFont="1" applyFill="1" applyBorder="1" applyAlignment="1">
      <alignment horizontal="right" vertical="top" wrapText="1"/>
    </xf>
    <xf numFmtId="0" fontId="2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top" wrapText="1"/>
    </xf>
    <xf numFmtId="167" fontId="8" fillId="0" borderId="55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Alignment="1">
      <alignment wrapText="1"/>
    </xf>
    <xf numFmtId="0" fontId="2" fillId="0" borderId="45" xfId="0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right" vertical="top" wrapText="1"/>
    </xf>
    <xf numFmtId="167" fontId="2" fillId="0" borderId="56" xfId="0" applyNumberFormat="1" applyFont="1" applyFill="1" applyBorder="1" applyAlignment="1">
      <alignment horizontal="right" vertical="top" wrapText="1"/>
    </xf>
    <xf numFmtId="167" fontId="2" fillId="0" borderId="57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4" fontId="19" fillId="0" borderId="40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left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4" fontId="18" fillId="0" borderId="58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left" vertical="center" wrapText="1"/>
    </xf>
    <xf numFmtId="4" fontId="19" fillId="0" borderId="59" xfId="0" applyNumberFormat="1" applyFont="1" applyFill="1" applyBorder="1" applyAlignment="1">
      <alignment horizontal="center" vertical="center" wrapText="1"/>
    </xf>
    <xf numFmtId="4" fontId="19" fillId="0" borderId="60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4" fontId="18" fillId="0" borderId="64" xfId="0" applyNumberFormat="1" applyFont="1" applyFill="1" applyBorder="1" applyAlignment="1">
      <alignment horizontal="center" vertical="center" wrapText="1"/>
    </xf>
    <xf numFmtId="4" fontId="19" fillId="0" borderId="58" xfId="0" applyNumberFormat="1" applyFont="1" applyFill="1" applyBorder="1" applyAlignment="1">
      <alignment horizontal="center" vertical="center" wrapText="1"/>
    </xf>
    <xf numFmtId="4" fontId="19" fillId="0" borderId="65" xfId="0" applyNumberFormat="1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right" vertical="top" wrapText="1"/>
    </xf>
    <xf numFmtId="0" fontId="8" fillId="0" borderId="66" xfId="0" applyFont="1" applyFill="1" applyBorder="1" applyAlignment="1">
      <alignment vertical="top" wrapText="1"/>
    </xf>
    <xf numFmtId="0" fontId="28" fillId="0" borderId="66" xfId="0" applyFont="1" applyFill="1" applyBorder="1" applyAlignment="1">
      <alignment vertical="center" wrapText="1"/>
    </xf>
    <xf numFmtId="4" fontId="19" fillId="0" borderId="68" xfId="0" applyNumberFormat="1" applyFont="1" applyFill="1" applyBorder="1" applyAlignment="1">
      <alignment horizontal="center" vertical="center" wrapText="1"/>
    </xf>
    <xf numFmtId="4" fontId="19" fillId="0" borderId="6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167" fontId="15" fillId="0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7" fontId="12" fillId="0" borderId="9" xfId="0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164" fontId="8" fillId="0" borderId="0" xfId="4" applyNumberFormat="1" applyFont="1" applyFill="1" applyBorder="1" applyAlignment="1">
      <alignment horizontal="right" wrapText="1"/>
    </xf>
    <xf numFmtId="164" fontId="8" fillId="0" borderId="0" xfId="4" applyFont="1" applyFill="1" applyBorder="1" applyAlignment="1">
      <alignment horizontal="right" wrapText="1"/>
    </xf>
    <xf numFmtId="164" fontId="8" fillId="0" borderId="0" xfId="4" applyNumberFormat="1" applyFont="1" applyFill="1" applyBorder="1" applyAlignment="1">
      <alignment horizontal="right" vertical="center" wrapText="1"/>
    </xf>
    <xf numFmtId="164" fontId="8" fillId="0" borderId="0" xfId="4" applyFont="1" applyFill="1" applyBorder="1" applyAlignment="1">
      <alignment horizontal="right" vertical="center" wrapText="1"/>
    </xf>
    <xf numFmtId="0" fontId="0" fillId="0" borderId="0" xfId="0" applyFill="1" applyBorder="1"/>
    <xf numFmtId="167" fontId="13" fillId="0" borderId="19" xfId="0" applyNumberFormat="1" applyFont="1" applyFill="1" applyBorder="1" applyAlignment="1">
      <alignment horizontal="right" vertical="center" wrapText="1"/>
    </xf>
    <xf numFmtId="167" fontId="13" fillId="0" borderId="67" xfId="0" applyNumberFormat="1" applyFont="1" applyFill="1" applyBorder="1" applyAlignment="1">
      <alignment horizontal="right" vertical="center" wrapText="1"/>
    </xf>
    <xf numFmtId="167" fontId="2" fillId="0" borderId="35" xfId="0" applyNumberFormat="1" applyFont="1" applyFill="1" applyBorder="1" applyAlignment="1">
      <alignment horizontal="right" vertical="center" wrapText="1"/>
    </xf>
    <xf numFmtId="167" fontId="2" fillId="0" borderId="29" xfId="0" applyNumberFormat="1" applyFont="1" applyFill="1" applyBorder="1" applyAlignment="1">
      <alignment horizontal="right" vertical="center" wrapText="1"/>
    </xf>
    <xf numFmtId="167" fontId="2" fillId="0" borderId="13" xfId="0" applyNumberFormat="1" applyFont="1" applyFill="1" applyBorder="1" applyAlignment="1">
      <alignment horizontal="right" vertical="center" wrapText="1"/>
    </xf>
    <xf numFmtId="167" fontId="2" fillId="0" borderId="70" xfId="0" applyNumberFormat="1" applyFont="1" applyFill="1" applyBorder="1" applyAlignment="1">
      <alignment horizontal="right" vertical="center" wrapText="1"/>
    </xf>
    <xf numFmtId="167" fontId="2" fillId="0" borderId="74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7" fontId="2" fillId="0" borderId="75" xfId="0" applyNumberFormat="1" applyFont="1" applyFill="1" applyBorder="1" applyAlignment="1">
      <alignment horizontal="right" vertical="center" wrapText="1"/>
    </xf>
    <xf numFmtId="167" fontId="2" fillId="0" borderId="76" xfId="0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wrapText="1"/>
    </xf>
    <xf numFmtId="167" fontId="2" fillId="0" borderId="30" xfId="0" applyNumberFormat="1" applyFont="1" applyFill="1" applyBorder="1" applyAlignment="1">
      <alignment horizontal="right" vertical="center" wrapText="1"/>
    </xf>
    <xf numFmtId="167" fontId="2" fillId="0" borderId="31" xfId="0" applyNumberFormat="1" applyFont="1" applyFill="1" applyBorder="1" applyAlignment="1">
      <alignment horizontal="right" vertical="center" wrapText="1"/>
    </xf>
    <xf numFmtId="167" fontId="8" fillId="0" borderId="77" xfId="0" applyNumberFormat="1" applyFont="1" applyFill="1" applyBorder="1" applyAlignment="1">
      <alignment horizontal="right" vertical="center" wrapText="1"/>
    </xf>
    <xf numFmtId="167" fontId="8" fillId="0" borderId="78" xfId="0" applyNumberFormat="1" applyFont="1" applyFill="1" applyBorder="1" applyAlignment="1">
      <alignment horizontal="right" vertical="center" wrapText="1"/>
    </xf>
    <xf numFmtId="167" fontId="8" fillId="0" borderId="73" xfId="0" applyNumberFormat="1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13" fillId="0" borderId="79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167" fontId="8" fillId="0" borderId="35" xfId="0" applyNumberFormat="1" applyFont="1" applyFill="1" applyBorder="1" applyAlignment="1">
      <alignment horizontal="right" vertical="center" wrapText="1"/>
    </xf>
    <xf numFmtId="167" fontId="13" fillId="0" borderId="81" xfId="0" applyNumberFormat="1" applyFont="1" applyFill="1" applyBorder="1" applyAlignment="1">
      <alignment horizontal="right" vertical="center" wrapText="1"/>
    </xf>
    <xf numFmtId="167" fontId="13" fillId="0" borderId="79" xfId="0" applyNumberFormat="1" applyFont="1" applyFill="1" applyBorder="1" applyAlignment="1">
      <alignment horizontal="right" vertical="center" wrapText="1"/>
    </xf>
    <xf numFmtId="167" fontId="2" fillId="0" borderId="36" xfId="0" applyNumberFormat="1" applyFont="1" applyFill="1" applyBorder="1" applyAlignment="1">
      <alignment horizontal="right" vertical="center" wrapText="1"/>
    </xf>
    <xf numFmtId="167" fontId="2" fillId="0" borderId="82" xfId="0" applyNumberFormat="1" applyFont="1" applyFill="1" applyBorder="1" applyAlignment="1">
      <alignment horizontal="right" vertical="center" wrapText="1"/>
    </xf>
    <xf numFmtId="167" fontId="13" fillId="0" borderId="54" xfId="0" applyNumberFormat="1" applyFont="1" applyFill="1" applyBorder="1" applyAlignment="1">
      <alignment horizontal="right" vertical="center" wrapText="1"/>
    </xf>
    <xf numFmtId="0" fontId="19" fillId="0" borderId="8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vertical="center" wrapText="1"/>
    </xf>
    <xf numFmtId="49" fontId="12" fillId="0" borderId="67" xfId="0" applyNumberFormat="1" applyFont="1" applyFill="1" applyBorder="1" applyAlignment="1">
      <alignment vertical="center" wrapText="1"/>
    </xf>
    <xf numFmtId="49" fontId="14" fillId="0" borderId="25" xfId="0" applyNumberFormat="1" applyFont="1" applyFill="1" applyBorder="1" applyAlignment="1">
      <alignment vertical="center" wrapText="1"/>
    </xf>
    <xf numFmtId="49" fontId="14" fillId="0" borderId="67" xfId="0" applyNumberFormat="1" applyFont="1" applyFill="1" applyBorder="1" applyAlignment="1">
      <alignment vertical="center" wrapText="1"/>
    </xf>
    <xf numFmtId="49" fontId="14" fillId="0" borderId="29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167" fontId="27" fillId="0" borderId="13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left" vertical="top" wrapText="1"/>
    </xf>
    <xf numFmtId="49" fontId="20" fillId="0" borderId="9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2" fontId="20" fillId="0" borderId="9" xfId="0" applyNumberFormat="1" applyFont="1" applyFill="1" applyBorder="1" applyAlignment="1">
      <alignment horizontal="right" vertical="center" wrapText="1"/>
    </xf>
    <xf numFmtId="167" fontId="8" fillId="0" borderId="29" xfId="0" applyNumberFormat="1" applyFont="1" applyFill="1" applyBorder="1" applyAlignment="1">
      <alignment horizontal="right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20" fillId="0" borderId="111" xfId="0" applyFont="1" applyFill="1" applyBorder="1" applyAlignment="1">
      <alignment horizontal="right" vertical="center" wrapText="1"/>
    </xf>
    <xf numFmtId="0" fontId="15" fillId="0" borderId="73" xfId="0" applyFont="1" applyFill="1" applyBorder="1" applyAlignment="1">
      <alignment horizontal="left" vertical="center" wrapText="1"/>
    </xf>
    <xf numFmtId="0" fontId="12" fillId="0" borderId="106" xfId="0" applyFont="1" applyFill="1" applyBorder="1" applyAlignment="1">
      <alignment horizontal="right" vertical="center" wrapText="1"/>
    </xf>
    <xf numFmtId="0" fontId="12" fillId="0" borderId="83" xfId="0" applyFont="1" applyFill="1" applyBorder="1" applyAlignment="1">
      <alignment horizontal="right" vertical="center" wrapText="1"/>
    </xf>
    <xf numFmtId="0" fontId="8" fillId="0" borderId="73" xfId="0" applyFont="1" applyFill="1" applyBorder="1" applyAlignment="1">
      <alignment vertical="center" wrapText="1"/>
    </xf>
    <xf numFmtId="0" fontId="15" fillId="0" borderId="76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19" xfId="0" applyFont="1" applyFill="1" applyBorder="1" applyAlignment="1">
      <alignment horizontal="center" vertical="center" wrapText="1"/>
    </xf>
    <xf numFmtId="167" fontId="8" fillId="0" borderId="14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167" fontId="20" fillId="0" borderId="79" xfId="0" applyNumberFormat="1" applyFont="1" applyFill="1" applyBorder="1" applyAlignment="1">
      <alignment horizontal="right" vertical="center" wrapText="1"/>
    </xf>
    <xf numFmtId="167" fontId="20" fillId="0" borderId="9" xfId="0" applyNumberFormat="1" applyFont="1" applyFill="1" applyBorder="1" applyAlignment="1">
      <alignment horizontal="right" vertical="center" wrapText="1"/>
    </xf>
    <xf numFmtId="167" fontId="2" fillId="0" borderId="112" xfId="0" applyNumberFormat="1" applyFont="1" applyFill="1" applyBorder="1" applyAlignment="1">
      <alignment horizontal="right" vertical="top" wrapText="1"/>
    </xf>
    <xf numFmtId="167" fontId="2" fillId="0" borderId="49" xfId="0" applyNumberFormat="1" applyFont="1" applyFill="1" applyBorder="1" applyAlignment="1">
      <alignment horizontal="righ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19" fillId="0" borderId="79" xfId="0" applyNumberFormat="1" applyFont="1" applyFill="1" applyBorder="1" applyAlignment="1">
      <alignment horizontal="center" vertical="center" wrapText="1"/>
    </xf>
    <xf numFmtId="167" fontId="19" fillId="0" borderId="79" xfId="0" applyNumberFormat="1" applyFont="1" applyFill="1" applyBorder="1" applyAlignment="1">
      <alignment horizontal="right" vertical="center" wrapText="1"/>
    </xf>
    <xf numFmtId="167" fontId="19" fillId="0" borderId="81" xfId="0" applyNumberFormat="1" applyFont="1" applyFill="1" applyBorder="1" applyAlignment="1">
      <alignment horizontal="right" vertical="center" wrapText="1"/>
    </xf>
    <xf numFmtId="167" fontId="19" fillId="0" borderId="54" xfId="0" applyNumberFormat="1" applyFont="1" applyFill="1" applyBorder="1" applyAlignment="1">
      <alignment horizontal="right" vertical="center" wrapText="1"/>
    </xf>
    <xf numFmtId="49" fontId="19" fillId="0" borderId="67" xfId="0" applyNumberFormat="1" applyFont="1" applyFill="1" applyBorder="1" applyAlignment="1">
      <alignment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vertical="center" wrapText="1"/>
    </xf>
    <xf numFmtId="167" fontId="8" fillId="0" borderId="36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34" xfId="0" applyNumberFormat="1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167" fontId="19" fillId="0" borderId="30" xfId="0" applyNumberFormat="1" applyFont="1" applyFill="1" applyBorder="1" applyAlignment="1">
      <alignment horizontal="right" vertical="center" wrapText="1"/>
    </xf>
    <xf numFmtId="167" fontId="19" fillId="0" borderId="29" xfId="0" applyNumberFormat="1" applyFont="1" applyFill="1" applyBorder="1" applyAlignment="1">
      <alignment horizontal="right" vertical="center" wrapText="1"/>
    </xf>
    <xf numFmtId="167" fontId="19" fillId="0" borderId="36" xfId="0" applyNumberFormat="1" applyFont="1" applyFill="1" applyBorder="1" applyAlignment="1">
      <alignment horizontal="right" vertical="center" wrapText="1"/>
    </xf>
    <xf numFmtId="167" fontId="19" fillId="0" borderId="14" xfId="0" applyNumberFormat="1" applyFont="1" applyFill="1" applyBorder="1" applyAlignment="1">
      <alignment horizontal="right" vertical="center" wrapText="1"/>
    </xf>
    <xf numFmtId="167" fontId="13" fillId="0" borderId="21" xfId="0" applyNumberFormat="1" applyFont="1" applyFill="1" applyBorder="1" applyAlignment="1">
      <alignment horizontal="right" vertical="center" wrapText="1"/>
    </xf>
    <xf numFmtId="167" fontId="13" fillId="0" borderId="11" xfId="0" applyNumberFormat="1" applyFont="1" applyFill="1" applyBorder="1" applyAlignment="1">
      <alignment horizontal="right" vertical="center" wrapText="1"/>
    </xf>
    <xf numFmtId="167" fontId="13" fillId="0" borderId="22" xfId="0" applyNumberFormat="1" applyFont="1" applyFill="1" applyBorder="1" applyAlignment="1">
      <alignment horizontal="righ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top" wrapText="1"/>
    </xf>
    <xf numFmtId="0" fontId="15" fillId="0" borderId="25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9" xfId="0" applyNumberFormat="1" applyFont="1" applyFill="1" applyBorder="1" applyAlignment="1">
      <alignment horizontal="right" vertical="top" wrapText="1"/>
    </xf>
    <xf numFmtId="2" fontId="12" fillId="0" borderId="9" xfId="0" applyNumberFormat="1" applyFont="1" applyFill="1" applyBorder="1" applyAlignment="1">
      <alignment vertical="top" wrapText="1"/>
    </xf>
    <xf numFmtId="2" fontId="12" fillId="0" borderId="38" xfId="0" applyNumberFormat="1" applyFont="1" applyFill="1" applyBorder="1" applyAlignment="1">
      <alignment vertical="top" wrapText="1"/>
    </xf>
    <xf numFmtId="2" fontId="12" fillId="0" borderId="29" xfId="0" applyNumberFormat="1" applyFont="1" applyFill="1" applyBorder="1" applyAlignment="1">
      <alignment vertical="top" wrapText="1"/>
    </xf>
    <xf numFmtId="49" fontId="2" fillId="0" borderId="67" xfId="0" applyNumberFormat="1" applyFont="1" applyFill="1" applyBorder="1" applyAlignment="1">
      <alignment horizontal="right" vertical="top" wrapText="1"/>
    </xf>
    <xf numFmtId="2" fontId="12" fillId="0" borderId="67" xfId="0" applyNumberFormat="1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2" fontId="8" fillId="0" borderId="13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center" textRotation="90" wrapText="1"/>
    </xf>
    <xf numFmtId="167" fontId="2" fillId="0" borderId="73" xfId="0" applyNumberFormat="1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vertical="center" textRotation="90" wrapText="1"/>
    </xf>
    <xf numFmtId="0" fontId="2" fillId="0" borderId="67" xfId="0" applyFont="1" applyFill="1" applyBorder="1" applyAlignment="1">
      <alignment vertical="center" textRotation="90" wrapText="1"/>
    </xf>
    <xf numFmtId="0" fontId="20" fillId="0" borderId="63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72" xfId="0" applyFont="1" applyFill="1" applyBorder="1" applyAlignment="1">
      <alignment horizontal="right" vertical="center" wrapText="1"/>
    </xf>
    <xf numFmtId="166" fontId="11" fillId="0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20" fillId="0" borderId="67" xfId="0" applyFont="1" applyFill="1" applyBorder="1" applyAlignment="1">
      <alignment horizontal="right" vertical="top" wrapText="1"/>
    </xf>
    <xf numFmtId="0" fontId="19" fillId="0" borderId="35" xfId="0" applyFont="1" applyFill="1" applyBorder="1" applyAlignment="1">
      <alignment vertical="center" wrapText="1"/>
    </xf>
    <xf numFmtId="0" fontId="8" fillId="0" borderId="122" xfId="0" applyFont="1" applyFill="1" applyBorder="1" applyAlignment="1">
      <alignment horizontal="center" vertical="top" wrapText="1"/>
    </xf>
    <xf numFmtId="0" fontId="8" fillId="0" borderId="124" xfId="0" applyFont="1" applyFill="1" applyBorder="1" applyAlignment="1">
      <alignment horizontal="center" vertical="top" wrapText="1"/>
    </xf>
    <xf numFmtId="166" fontId="8" fillId="0" borderId="126" xfId="0" applyNumberFormat="1" applyFont="1" applyFill="1" applyBorder="1" applyAlignment="1">
      <alignment horizontal="left" vertical="top" wrapText="1"/>
    </xf>
    <xf numFmtId="0" fontId="8" fillId="0" borderId="127" xfId="0" applyFont="1" applyFill="1" applyBorder="1" applyAlignment="1">
      <alignment vertical="top" wrapText="1"/>
    </xf>
    <xf numFmtId="49" fontId="2" fillId="0" borderId="13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left" vertical="top" wrapText="1"/>
    </xf>
    <xf numFmtId="0" fontId="8" fillId="0" borderId="109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0" fontId="21" fillId="0" borderId="0" xfId="0" applyFont="1" applyFill="1"/>
    <xf numFmtId="4" fontId="21" fillId="0" borderId="0" xfId="0" applyNumberFormat="1" applyFont="1" applyFill="1"/>
    <xf numFmtId="0" fontId="21" fillId="0" borderId="0" xfId="0" applyFont="1" applyFill="1" applyBorder="1"/>
    <xf numFmtId="0" fontId="2" fillId="0" borderId="29" xfId="0" applyFont="1" applyFill="1" applyBorder="1" applyAlignment="1">
      <alignment vertical="top" wrapText="1"/>
    </xf>
    <xf numFmtId="49" fontId="2" fillId="0" borderId="29" xfId="0" applyNumberFormat="1" applyFont="1" applyFill="1" applyBorder="1" applyAlignment="1">
      <alignment horizontal="right" vertical="top" wrapText="1"/>
    </xf>
    <xf numFmtId="2" fontId="8" fillId="0" borderId="11" xfId="4" applyNumberFormat="1" applyFont="1" applyFill="1" applyBorder="1" applyAlignment="1">
      <alignment horizontal="center" vertical="center" wrapText="1"/>
    </xf>
    <xf numFmtId="0" fontId="19" fillId="0" borderId="105" xfId="0" applyFont="1" applyFill="1" applyBorder="1" applyAlignment="1">
      <alignment horizontal="center" vertical="center" wrapText="1"/>
    </xf>
    <xf numFmtId="167" fontId="19" fillId="0" borderId="104" xfId="0" applyNumberFormat="1" applyFont="1" applyFill="1" applyBorder="1" applyAlignment="1">
      <alignment horizontal="right" vertical="center" wrapText="1"/>
    </xf>
    <xf numFmtId="167" fontId="19" fillId="0" borderId="25" xfId="0" applyNumberFormat="1" applyFont="1" applyFill="1" applyBorder="1" applyAlignment="1">
      <alignment horizontal="right" vertical="center" wrapText="1"/>
    </xf>
    <xf numFmtId="167" fontId="19" fillId="0" borderId="28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top" wrapText="1"/>
    </xf>
    <xf numFmtId="49" fontId="19" fillId="0" borderId="13" xfId="0" applyNumberFormat="1" applyFont="1" applyFill="1" applyBorder="1" applyAlignment="1">
      <alignment vertical="center" wrapText="1"/>
    </xf>
    <xf numFmtId="167" fontId="19" fillId="0" borderId="13" xfId="0" applyNumberFormat="1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top" wrapText="1"/>
    </xf>
    <xf numFmtId="2" fontId="19" fillId="0" borderId="9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right" vertical="top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top" wrapText="1"/>
    </xf>
    <xf numFmtId="0" fontId="19" fillId="0" borderId="143" xfId="0" applyFont="1" applyFill="1" applyBorder="1" applyAlignment="1">
      <alignment horizontal="center" vertical="center" wrapText="1"/>
    </xf>
    <xf numFmtId="4" fontId="18" fillId="0" borderId="145" xfId="0" applyNumberFormat="1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vertical="top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vertical="top" wrapText="1"/>
    </xf>
    <xf numFmtId="2" fontId="2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top" wrapText="1"/>
    </xf>
    <xf numFmtId="0" fontId="2" fillId="0" borderId="93" xfId="0" applyFont="1" applyFill="1" applyBorder="1" applyAlignment="1">
      <alignment horizontal="center" vertical="center" wrapText="1"/>
    </xf>
    <xf numFmtId="167" fontId="2" fillId="0" borderId="88" xfId="0" applyNumberFormat="1" applyFont="1" applyFill="1" applyBorder="1" applyAlignment="1">
      <alignment horizontal="right" vertical="top" wrapText="1"/>
    </xf>
    <xf numFmtId="167" fontId="2" fillId="0" borderId="149" xfId="0" applyNumberFormat="1" applyFont="1" applyFill="1" applyBorder="1" applyAlignment="1">
      <alignment horizontal="right" vertical="top" wrapText="1"/>
    </xf>
    <xf numFmtId="0" fontId="19" fillId="0" borderId="150" xfId="0" applyFont="1" applyFill="1" applyBorder="1" applyAlignment="1">
      <alignment horizontal="center" vertical="center" wrapText="1"/>
    </xf>
    <xf numFmtId="4" fontId="19" fillId="0" borderId="102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168" fontId="12" fillId="0" borderId="10" xfId="0" applyNumberFormat="1" applyFont="1" applyFill="1" applyBorder="1" applyAlignment="1">
      <alignment horizontal="right" vertical="center" wrapText="1"/>
    </xf>
    <xf numFmtId="167" fontId="8" fillId="0" borderId="67" xfId="0" applyNumberFormat="1" applyFont="1" applyFill="1" applyBorder="1" applyAlignment="1">
      <alignment horizontal="right" vertical="center" wrapText="1"/>
    </xf>
    <xf numFmtId="2" fontId="12" fillId="0" borderId="23" xfId="0" applyNumberFormat="1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vertical="center" wrapText="1"/>
    </xf>
    <xf numFmtId="167" fontId="27" fillId="0" borderId="79" xfId="0" applyNumberFormat="1" applyFont="1" applyFill="1" applyBorder="1" applyAlignment="1">
      <alignment horizontal="right" vertical="center" wrapText="1"/>
    </xf>
    <xf numFmtId="4" fontId="2" fillId="0" borderId="79" xfId="0" applyNumberFormat="1" applyFont="1" applyFill="1" applyBorder="1" applyAlignment="1">
      <alignment horizontal="center" vertical="center" wrapText="1"/>
    </xf>
    <xf numFmtId="4" fontId="2" fillId="0" borderId="67" xfId="0" applyNumberFormat="1" applyFont="1" applyFill="1" applyBorder="1" applyAlignment="1">
      <alignment horizontal="center" vertical="center" wrapText="1"/>
    </xf>
    <xf numFmtId="167" fontId="13" fillId="0" borderId="107" xfId="0" applyNumberFormat="1" applyFont="1" applyFill="1" applyBorder="1" applyAlignment="1">
      <alignment horizontal="right" vertical="center" wrapText="1"/>
    </xf>
    <xf numFmtId="167" fontId="13" fillId="0" borderId="0" xfId="0" applyNumberFormat="1" applyFont="1" applyFill="1" applyBorder="1" applyAlignment="1">
      <alignment horizontal="right" vertical="center" wrapText="1"/>
    </xf>
    <xf numFmtId="167" fontId="13" fillId="0" borderId="111" xfId="0" applyNumberFormat="1" applyFont="1" applyFill="1" applyBorder="1" applyAlignment="1">
      <alignment horizontal="right" vertical="center" wrapText="1"/>
    </xf>
    <xf numFmtId="167" fontId="13" fillId="0" borderId="106" xfId="0" applyNumberFormat="1" applyFont="1" applyFill="1" applyBorder="1" applyAlignment="1">
      <alignment horizontal="right" vertical="center" wrapText="1"/>
    </xf>
    <xf numFmtId="167" fontId="13" fillId="0" borderId="101" xfId="0" applyNumberFormat="1" applyFont="1" applyFill="1" applyBorder="1" applyAlignment="1">
      <alignment horizontal="right" vertical="center" wrapText="1"/>
    </xf>
    <xf numFmtId="167" fontId="19" fillId="0" borderId="100" xfId="0" applyNumberFormat="1" applyFont="1" applyFill="1" applyBorder="1" applyAlignment="1">
      <alignment horizontal="right" vertical="center" wrapText="1"/>
    </xf>
    <xf numFmtId="167" fontId="19" fillId="0" borderId="101" xfId="0" applyNumberFormat="1" applyFont="1" applyFill="1" applyBorder="1" applyAlignment="1">
      <alignment horizontal="right" vertical="center" wrapText="1"/>
    </xf>
    <xf numFmtId="167" fontId="13" fillId="0" borderId="84" xfId="0" applyNumberFormat="1" applyFont="1" applyFill="1" applyBorder="1" applyAlignment="1">
      <alignment horizontal="right" vertical="center" wrapText="1"/>
    </xf>
    <xf numFmtId="167" fontId="13" fillId="0" borderId="76" xfId="0" applyNumberFormat="1" applyFont="1" applyFill="1" applyBorder="1" applyAlignment="1">
      <alignment horizontal="right" vertical="center" wrapText="1"/>
    </xf>
    <xf numFmtId="167" fontId="19" fillId="0" borderId="73" xfId="0" applyNumberFormat="1" applyFont="1" applyFill="1" applyBorder="1" applyAlignment="1">
      <alignment horizontal="right" vertical="center" wrapText="1"/>
    </xf>
    <xf numFmtId="0" fontId="19" fillId="0" borderId="100" xfId="0" applyFont="1" applyFill="1" applyBorder="1" applyAlignment="1">
      <alignment vertical="top" wrapText="1"/>
    </xf>
    <xf numFmtId="167" fontId="2" fillId="0" borderId="25" xfId="0" applyNumberFormat="1" applyFont="1" applyFill="1" applyBorder="1" applyAlignment="1">
      <alignment horizontal="right" vertical="center" wrapText="1"/>
    </xf>
    <xf numFmtId="167" fontId="2" fillId="0" borderId="1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13" fillId="0" borderId="104" xfId="0" applyNumberFormat="1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67" fontId="2" fillId="0" borderId="105" xfId="0" applyNumberFormat="1" applyFont="1" applyFill="1" applyBorder="1" applyAlignment="1">
      <alignment horizontal="right" vertical="center" wrapText="1"/>
    </xf>
    <xf numFmtId="167" fontId="2" fillId="0" borderId="62" xfId="0" applyNumberFormat="1" applyFont="1" applyFill="1" applyBorder="1" applyAlignment="1">
      <alignment horizontal="right" vertical="center" wrapText="1"/>
    </xf>
    <xf numFmtId="167" fontId="2" fillId="0" borderId="32" xfId="0" applyNumberFormat="1" applyFont="1" applyFill="1" applyBorder="1" applyAlignment="1">
      <alignment horizontal="right" vertical="center" wrapText="1"/>
    </xf>
    <xf numFmtId="167" fontId="2" fillId="0" borderId="79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167" fontId="2" fillId="0" borderId="106" xfId="0" applyNumberFormat="1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center" vertical="center" wrapText="1"/>
    </xf>
    <xf numFmtId="167" fontId="2" fillId="0" borderId="81" xfId="0" applyNumberFormat="1" applyFont="1" applyFill="1" applyBorder="1" applyAlignment="1">
      <alignment horizontal="right" vertical="center" wrapText="1"/>
    </xf>
    <xf numFmtId="167" fontId="2" fillId="0" borderId="54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textRotation="90" wrapText="1"/>
    </xf>
    <xf numFmtId="0" fontId="2" fillId="0" borderId="93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top" wrapText="1"/>
    </xf>
    <xf numFmtId="164" fontId="8" fillId="2" borderId="0" xfId="4" applyFont="1" applyFill="1" applyBorder="1" applyAlignment="1">
      <alignment horizontal="right" wrapText="1"/>
    </xf>
    <xf numFmtId="164" fontId="8" fillId="2" borderId="0" xfId="4" applyFont="1" applyFill="1" applyBorder="1" applyAlignment="1">
      <alignment horizontal="right" vertical="center" wrapText="1"/>
    </xf>
    <xf numFmtId="164" fontId="2" fillId="2" borderId="0" xfId="4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wrapText="1"/>
    </xf>
    <xf numFmtId="2" fontId="29" fillId="0" borderId="73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167" fontId="19" fillId="0" borderId="76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top" wrapText="1"/>
    </xf>
    <xf numFmtId="0" fontId="8" fillId="0" borderId="79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8" fillId="0" borderId="104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" fillId="0" borderId="105" xfId="0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4" fontId="18" fillId="0" borderId="153" xfId="0" applyNumberFormat="1" applyFont="1" applyFill="1" applyBorder="1" applyAlignment="1">
      <alignment horizontal="center" vertical="center" wrapText="1"/>
    </xf>
    <xf numFmtId="167" fontId="8" fillId="0" borderId="79" xfId="0" applyNumberFormat="1" applyFont="1" applyFill="1" applyBorder="1" applyAlignment="1">
      <alignment horizontal="center" vertical="center" wrapText="1"/>
    </xf>
    <xf numFmtId="167" fontId="8" fillId="0" borderId="14" xfId="0" applyNumberFormat="1" applyFont="1" applyFill="1" applyBorder="1" applyAlignment="1">
      <alignment horizontal="center" vertical="center" wrapText="1"/>
    </xf>
    <xf numFmtId="167" fontId="8" fillId="0" borderId="25" xfId="0" applyNumberFormat="1" applyFont="1" applyFill="1" applyBorder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center" vertical="center" wrapText="1"/>
    </xf>
    <xf numFmtId="0" fontId="0" fillId="0" borderId="102" xfId="0" applyFill="1" applyBorder="1"/>
    <xf numFmtId="4" fontId="18" fillId="0" borderId="151" xfId="0" applyNumberFormat="1" applyFont="1" applyFill="1" applyBorder="1" applyAlignment="1">
      <alignment horizontal="center" vertical="center" wrapText="1"/>
    </xf>
    <xf numFmtId="4" fontId="18" fillId="0" borderId="152" xfId="0" applyNumberFormat="1" applyFont="1" applyFill="1" applyBorder="1" applyAlignment="1">
      <alignment horizontal="center" vertical="center" wrapText="1"/>
    </xf>
    <xf numFmtId="4" fontId="18" fillId="0" borderId="148" xfId="0" applyNumberFormat="1" applyFont="1" applyFill="1" applyBorder="1" applyAlignment="1">
      <alignment horizontal="center" vertical="center" wrapText="1"/>
    </xf>
    <xf numFmtId="4" fontId="18" fillId="0" borderId="146" xfId="0" applyNumberFormat="1" applyFont="1" applyFill="1" applyBorder="1" applyAlignment="1">
      <alignment horizontal="center" vertical="center" wrapText="1"/>
    </xf>
    <xf numFmtId="4" fontId="18" fillId="0" borderId="147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vertical="top" wrapText="1"/>
    </xf>
    <xf numFmtId="2" fontId="29" fillId="0" borderId="1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90" wrapText="1"/>
    </xf>
    <xf numFmtId="167" fontId="8" fillId="0" borderId="9" xfId="0" applyNumberFormat="1" applyFont="1" applyFill="1" applyBorder="1" applyAlignment="1">
      <alignment horizontal="center" vertical="center" wrapText="1"/>
    </xf>
    <xf numFmtId="167" fontId="18" fillId="0" borderId="13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49" fontId="8" fillId="0" borderId="79" xfId="0" applyNumberFormat="1" applyFont="1" applyFill="1" applyBorder="1" applyAlignment="1">
      <alignment horizontal="center" vertical="center" wrapText="1"/>
    </xf>
    <xf numFmtId="167" fontId="15" fillId="0" borderId="79" xfId="0" applyNumberFormat="1" applyFont="1" applyFill="1" applyBorder="1" applyAlignment="1">
      <alignment horizontal="center" vertical="center" wrapText="1"/>
    </xf>
    <xf numFmtId="167" fontId="18" fillId="0" borderId="79" xfId="0" applyNumberFormat="1" applyFont="1" applyFill="1" applyBorder="1" applyAlignment="1">
      <alignment horizontal="center" vertical="center" wrapText="1"/>
    </xf>
    <xf numFmtId="167" fontId="2" fillId="0" borderId="27" xfId="0" applyNumberFormat="1" applyFont="1" applyFill="1" applyBorder="1" applyAlignment="1">
      <alignment horizontal="right" vertical="center" wrapText="1"/>
    </xf>
    <xf numFmtId="167" fontId="8" fillId="0" borderId="70" xfId="0" applyNumberFormat="1" applyFont="1" applyFill="1" applyBorder="1" applyAlignment="1">
      <alignment horizontal="right" vertical="center" wrapText="1"/>
    </xf>
    <xf numFmtId="167" fontId="2" fillId="0" borderId="14" xfId="0" applyNumberFormat="1" applyFont="1" applyFill="1" applyBorder="1" applyAlignment="1">
      <alignment horizontal="right" vertical="center" wrapText="1"/>
    </xf>
    <xf numFmtId="49" fontId="30" fillId="0" borderId="29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19" fillId="0" borderId="154" xfId="0" applyFont="1" applyFill="1" applyBorder="1" applyAlignment="1">
      <alignment horizontal="left" vertical="top" wrapText="1"/>
    </xf>
    <xf numFmtId="49" fontId="2" fillId="0" borderId="155" xfId="0" applyNumberFormat="1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4" fontId="2" fillId="0" borderId="155" xfId="0" applyNumberFormat="1" applyFont="1" applyFill="1" applyBorder="1" applyAlignment="1">
      <alignment horizontal="center" vertical="center" wrapText="1"/>
    </xf>
    <xf numFmtId="167" fontId="8" fillId="0" borderId="15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2" fillId="0" borderId="3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87" xfId="0" applyFont="1" applyFill="1" applyBorder="1" applyAlignment="1">
      <alignment vertical="center" wrapText="1"/>
    </xf>
    <xf numFmtId="0" fontId="2" fillId="0" borderId="88" xfId="0" applyFont="1" applyFill="1" applyBorder="1" applyAlignment="1">
      <alignment vertical="center" wrapText="1"/>
    </xf>
    <xf numFmtId="0" fontId="2" fillId="0" borderId="89" xfId="0" applyFont="1" applyFill="1" applyBorder="1" applyAlignment="1">
      <alignment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center" wrapText="1"/>
    </xf>
    <xf numFmtId="0" fontId="19" fillId="0" borderId="102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19" fillId="0" borderId="136" xfId="0" applyFont="1" applyFill="1" applyBorder="1" applyAlignment="1">
      <alignment horizontal="right" vertical="center" wrapText="1"/>
    </xf>
    <xf numFmtId="0" fontId="19" fillId="0" borderId="144" xfId="0" applyFont="1" applyFill="1" applyBorder="1" applyAlignment="1">
      <alignment horizontal="center" vertical="center" wrapText="1"/>
    </xf>
    <xf numFmtId="0" fontId="19" fillId="0" borderId="130" xfId="0" applyFont="1" applyFill="1" applyBorder="1" applyAlignment="1">
      <alignment horizontal="center" vertical="center" wrapText="1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0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22" fillId="0" borderId="137" xfId="0" applyFont="1" applyFill="1" applyBorder="1" applyAlignment="1">
      <alignment horizontal="center" vertical="center"/>
    </xf>
    <xf numFmtId="0" fontId="22" fillId="0" borderId="142" xfId="0" applyFont="1" applyFill="1" applyBorder="1" applyAlignment="1">
      <alignment horizontal="center" vertical="center"/>
    </xf>
    <xf numFmtId="0" fontId="19" fillId="0" borderId="13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9" xfId="0" applyFont="1" applyFill="1" applyBorder="1" applyAlignment="1">
      <alignment horizontal="center" vertical="center" wrapText="1"/>
    </xf>
    <xf numFmtId="0" fontId="19" fillId="0" borderId="140" xfId="0" applyFont="1" applyFill="1" applyBorder="1" applyAlignment="1">
      <alignment horizontal="center" vertical="center" wrapText="1"/>
    </xf>
    <xf numFmtId="0" fontId="19" fillId="0" borderId="141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104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horizontal="center" vertical="center" wrapText="1"/>
    </xf>
    <xf numFmtId="0" fontId="11" fillId="0" borderId="103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top" wrapText="1"/>
    </xf>
    <xf numFmtId="49" fontId="8" fillId="0" borderId="67" xfId="0" applyNumberFormat="1" applyFont="1" applyFill="1" applyBorder="1" applyAlignment="1">
      <alignment horizontal="center" vertical="top" wrapText="1"/>
    </xf>
    <xf numFmtId="49" fontId="8" fillId="0" borderId="29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0" fontId="11" fillId="0" borderId="105" xfId="0" applyFont="1" applyFill="1" applyBorder="1" applyAlignment="1">
      <alignment horizontal="center" vertical="top" wrapText="1"/>
    </xf>
    <xf numFmtId="0" fontId="11" fillId="0" borderId="103" xfId="0" applyFont="1" applyFill="1" applyBorder="1" applyAlignment="1">
      <alignment horizontal="center" vertical="top" wrapText="1"/>
    </xf>
    <xf numFmtId="49" fontId="8" fillId="0" borderId="76" xfId="0" applyNumberFormat="1" applyFont="1" applyFill="1" applyBorder="1" applyAlignment="1">
      <alignment horizontal="center" vertical="center"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166" fontId="11" fillId="0" borderId="70" xfId="0" applyNumberFormat="1" applyFont="1" applyFill="1" applyBorder="1" applyAlignment="1">
      <alignment horizontal="center" vertical="center" wrapText="1"/>
    </xf>
    <xf numFmtId="166" fontId="11" fillId="0" borderId="105" xfId="0" applyNumberFormat="1" applyFont="1" applyFill="1" applyBorder="1" applyAlignment="1">
      <alignment horizontal="center" vertical="center" wrapText="1"/>
    </xf>
    <xf numFmtId="166" fontId="11" fillId="0" borderId="103" xfId="0" applyNumberFormat="1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right" vertical="top" wrapText="1"/>
    </xf>
    <xf numFmtId="0" fontId="12" fillId="0" borderId="29" xfId="0" applyFont="1" applyFill="1" applyBorder="1" applyAlignment="1">
      <alignment horizontal="right" vertical="top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67" xfId="0" applyFont="1" applyFill="1" applyBorder="1" applyAlignment="1">
      <alignment horizontal="right" vertical="center" wrapText="1"/>
    </xf>
    <xf numFmtId="0" fontId="20" fillId="0" borderId="79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72" xfId="0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104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center" vertical="top" wrapText="1"/>
    </xf>
    <xf numFmtId="49" fontId="2" fillId="0" borderId="3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2" fillId="0" borderId="111" xfId="0" applyFont="1" applyFill="1" applyBorder="1" applyAlignment="1">
      <alignment horizontal="center" vertical="center" wrapText="1"/>
    </xf>
    <xf numFmtId="0" fontId="12" fillId="0" borderId="100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10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8" fillId="0" borderId="67" xfId="0" applyFont="1" applyFill="1" applyBorder="1" applyAlignment="1">
      <alignment horizontal="center" vertical="center" textRotation="90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104" xfId="0" applyNumberFormat="1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left" vertical="top" wrapText="1"/>
    </xf>
    <xf numFmtId="49" fontId="8" fillId="0" borderId="125" xfId="0" applyNumberFormat="1" applyFont="1" applyFill="1" applyBorder="1" applyAlignment="1">
      <alignment horizontal="center" vertical="top" wrapText="1"/>
    </xf>
    <xf numFmtId="49" fontId="8" fillId="0" borderId="66" xfId="0" applyNumberFormat="1" applyFont="1" applyFill="1" applyBorder="1" applyAlignment="1">
      <alignment horizontal="center" vertical="top" wrapText="1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wrapText="1"/>
    </xf>
    <xf numFmtId="49" fontId="2" fillId="0" borderId="113" xfId="0" applyNumberFormat="1" applyFont="1" applyFill="1" applyBorder="1" applyAlignment="1">
      <alignment horizontal="center" vertical="center" wrapText="1"/>
    </xf>
    <xf numFmtId="49" fontId="2" fillId="0" borderId="117" xfId="0" applyNumberFormat="1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8" fillId="0" borderId="116" xfId="0" applyFont="1" applyFill="1" applyBorder="1" applyAlignment="1">
      <alignment horizontal="center" vertical="top" wrapText="1"/>
    </xf>
    <xf numFmtId="0" fontId="28" fillId="0" borderId="118" xfId="0" applyFont="1" applyFill="1" applyBorder="1" applyAlignment="1">
      <alignment horizontal="center" vertical="top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2" fillId="0" borderId="120" xfId="0" applyFont="1" applyFill="1" applyBorder="1" applyAlignment="1">
      <alignment horizontal="left" vertical="center" wrapText="1"/>
    </xf>
    <xf numFmtId="0" fontId="2" fillId="0" borderId="121" xfId="0" applyFont="1" applyFill="1" applyBorder="1" applyAlignment="1">
      <alignment horizontal="left" vertical="top" wrapText="1"/>
    </xf>
    <xf numFmtId="0" fontId="8" fillId="0" borderId="107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2" fillId="0" borderId="123" xfId="0" applyFont="1" applyFill="1" applyBorder="1" applyAlignment="1">
      <alignment horizontal="left" vertical="top" wrapText="1"/>
    </xf>
    <xf numFmtId="0" fontId="8" fillId="0" borderId="93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49" fontId="2" fillId="0" borderId="128" xfId="0" applyNumberFormat="1" applyFont="1" applyFill="1" applyBorder="1" applyAlignment="1">
      <alignment horizontal="center" vertical="center" wrapText="1"/>
    </xf>
    <xf numFmtId="49" fontId="2" fillId="0" borderId="132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0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top" wrapText="1"/>
    </xf>
    <xf numFmtId="0" fontId="19" fillId="0" borderId="104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2" fillId="0" borderId="129" xfId="0" applyFont="1" applyFill="1" applyBorder="1" applyAlignment="1">
      <alignment horizontal="center" vertical="center" textRotation="90" wrapText="1"/>
    </xf>
    <xf numFmtId="0" fontId="2" fillId="0" borderId="131" xfId="0" applyFont="1" applyFill="1" applyBorder="1" applyAlignment="1">
      <alignment horizontal="center" vertical="center" textRotation="90" wrapText="1"/>
    </xf>
    <xf numFmtId="0" fontId="2" fillId="0" borderId="135" xfId="0" applyFont="1" applyFill="1" applyBorder="1" applyAlignment="1">
      <alignment horizontal="center" vertical="center" textRotation="90" wrapText="1"/>
    </xf>
    <xf numFmtId="49" fontId="2" fillId="0" borderId="7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67" xfId="0" applyFont="1" applyFill="1" applyBorder="1" applyAlignment="1">
      <alignment horizontal="center" vertical="center" textRotation="90" wrapText="1"/>
    </xf>
    <xf numFmtId="0" fontId="2" fillId="0" borderId="155" xfId="0" applyFont="1" applyFill="1" applyBorder="1" applyAlignment="1">
      <alignment horizontal="center" vertical="center" textRotation="90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104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3" fillId="0" borderId="58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7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left" vertical="center" wrapText="1"/>
    </xf>
    <xf numFmtId="49" fontId="19" fillId="0" borderId="29" xfId="0" applyNumberFormat="1" applyFont="1" applyFill="1" applyBorder="1" applyAlignment="1">
      <alignment horizontal="left" vertical="center" wrapText="1"/>
    </xf>
    <xf numFmtId="49" fontId="13" fillId="0" borderId="35" xfId="0" applyNumberFormat="1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center" vertical="center" wrapText="1"/>
    </xf>
    <xf numFmtId="49" fontId="13" fillId="0" borderId="104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textRotation="90" wrapText="1"/>
    </xf>
    <xf numFmtId="49" fontId="2" fillId="0" borderId="67" xfId="0" applyNumberFormat="1" applyFont="1" applyFill="1" applyBorder="1" applyAlignment="1">
      <alignment horizontal="center" vertical="center" wrapText="1"/>
    </xf>
    <xf numFmtId="166" fontId="19" fillId="0" borderId="2" xfId="0" applyNumberFormat="1" applyFont="1" applyFill="1" applyBorder="1" applyAlignment="1">
      <alignment horizontal="center" vertical="center" wrapText="1"/>
    </xf>
    <xf numFmtId="166" fontId="19" fillId="0" borderId="58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8" fillId="0" borderId="68" xfId="0" applyFont="1" applyFill="1" applyBorder="1" applyAlignment="1">
      <alignment horizontal="left" vertical="center" wrapText="1"/>
    </xf>
    <xf numFmtId="0" fontId="2" fillId="0" borderId="10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8" fillId="0" borderId="108" xfId="0" applyFont="1" applyFill="1" applyBorder="1" applyAlignment="1">
      <alignment horizontal="left" vertical="center" wrapText="1"/>
    </xf>
    <xf numFmtId="0" fontId="8" fillId="0" borderId="99" xfId="0" applyFont="1" applyFill="1" applyBorder="1" applyAlignment="1">
      <alignment horizontal="left" vertical="center" wrapText="1"/>
    </xf>
    <xf numFmtId="0" fontId="8" fillId="0" borderId="78" xfId="0" applyFont="1" applyFill="1" applyBorder="1" applyAlignment="1">
      <alignment horizontal="left" vertical="center" wrapText="1"/>
    </xf>
    <xf numFmtId="0" fontId="8" fillId="0" borderId="8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9" xfId="0" applyFont="1" applyFill="1" applyBorder="1" applyAlignment="1">
      <alignment horizontal="left" vertical="top" wrapText="1"/>
    </xf>
    <xf numFmtId="0" fontId="8" fillId="0" borderId="109" xfId="0" applyFont="1" applyFill="1" applyBorder="1" applyAlignment="1">
      <alignment horizontal="left" vertical="top" wrapText="1"/>
    </xf>
    <xf numFmtId="0" fontId="8" fillId="0" borderId="110" xfId="0" applyFont="1" applyFill="1" applyBorder="1" applyAlignment="1">
      <alignment horizontal="left" vertical="top" wrapText="1"/>
    </xf>
    <xf numFmtId="0" fontId="2" fillId="0" borderId="10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left" vertical="top" wrapText="1"/>
    </xf>
    <xf numFmtId="0" fontId="8" fillId="0" borderId="78" xfId="0" applyFont="1" applyFill="1" applyBorder="1" applyAlignment="1">
      <alignment horizontal="left" vertical="top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105" xfId="0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6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167" fontId="13" fillId="0" borderId="75" xfId="0" applyNumberFormat="1" applyFont="1" applyFill="1" applyBorder="1" applyAlignment="1">
      <alignment horizontal="center" vertical="center" wrapText="1"/>
    </xf>
    <xf numFmtId="167" fontId="13" fillId="0" borderId="10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Стиль 1" xfId="3"/>
    <cellStyle name="Финансовый" xfId="4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30"/>
  <sheetViews>
    <sheetView view="pageBreakPreview" zoomScale="90" zoomScaleNormal="75" zoomScaleSheetLayoutView="90" workbookViewId="0">
      <selection activeCell="A3" sqref="A3:N3"/>
    </sheetView>
  </sheetViews>
  <sheetFormatPr defaultColWidth="9.140625" defaultRowHeight="15.75" outlineLevelCol="1" x14ac:dyDescent="0.25"/>
  <cols>
    <col min="1" max="1" width="18.42578125" style="91" customWidth="1"/>
    <col min="2" max="2" width="30.42578125" style="91" customWidth="1"/>
    <col min="3" max="3" width="22.85546875" style="91" customWidth="1"/>
    <col min="4" max="4" width="6.5703125" style="91" customWidth="1"/>
    <col min="5" max="5" width="7.140625" style="91" customWidth="1"/>
    <col min="6" max="6" width="7.42578125" style="91" customWidth="1"/>
    <col min="7" max="7" width="7.5703125" style="91" customWidth="1"/>
    <col min="8" max="10" width="10.5703125" style="91" customWidth="1"/>
    <col min="11" max="11" width="12.42578125" style="91" customWidth="1"/>
    <col min="12" max="12" width="10.5703125" style="91" customWidth="1"/>
    <col min="13" max="13" width="10.5703125" style="360" customWidth="1"/>
    <col min="14" max="17" width="10.5703125" style="91" customWidth="1"/>
    <col min="18" max="18" width="11.85546875" style="91" customWidth="1" outlineLevel="1"/>
    <col min="19" max="20" width="16.140625" style="91" customWidth="1" outlineLevel="1"/>
    <col min="21" max="21" width="9.140625" style="91" outlineLevel="1"/>
    <col min="22" max="22" width="9.140625" style="91"/>
    <col min="23" max="23" width="13.85546875" style="91" bestFit="1" customWidth="1"/>
    <col min="24" max="16384" width="9.140625" style="91"/>
  </cols>
  <sheetData>
    <row r="1" spans="1:23" ht="73.5" customHeight="1" x14ac:dyDescent="0.25">
      <c r="G1" s="414" t="s">
        <v>231</v>
      </c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</row>
    <row r="2" spans="1:23" ht="57" customHeight="1" x14ac:dyDescent="0.25">
      <c r="G2" s="414" t="s">
        <v>214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</row>
    <row r="3" spans="1:23" ht="80.25" customHeight="1" x14ac:dyDescent="0.25">
      <c r="A3" s="421" t="s">
        <v>212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327"/>
      <c r="P3" s="327"/>
      <c r="Q3" s="367"/>
    </row>
    <row r="4" spans="1:23" x14ac:dyDescent="0.25">
      <c r="A4" s="92"/>
      <c r="B4" s="92"/>
      <c r="C4" s="92"/>
      <c r="D4" s="92"/>
      <c r="E4" s="76"/>
      <c r="F4" s="76">
        <v>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3" s="94" customFormat="1" ht="34.5" customHeight="1" x14ac:dyDescent="0.2">
      <c r="A5" s="448" t="s">
        <v>67</v>
      </c>
      <c r="B5" s="451" t="s">
        <v>68</v>
      </c>
      <c r="C5" s="434" t="s">
        <v>69</v>
      </c>
      <c r="D5" s="437" t="s">
        <v>70</v>
      </c>
      <c r="E5" s="438"/>
      <c r="F5" s="438"/>
      <c r="G5" s="439"/>
      <c r="H5" s="445" t="s">
        <v>2</v>
      </c>
      <c r="I5" s="446"/>
      <c r="J5" s="446"/>
      <c r="K5" s="446"/>
      <c r="L5" s="446"/>
      <c r="M5" s="446"/>
      <c r="N5" s="446"/>
      <c r="O5" s="446"/>
      <c r="P5" s="446"/>
      <c r="Q5" s="446"/>
      <c r="R5" s="447"/>
      <c r="S5" s="93"/>
      <c r="T5" s="93"/>
    </row>
    <row r="6" spans="1:23" s="94" customFormat="1" ht="34.5" customHeight="1" x14ac:dyDescent="0.2">
      <c r="A6" s="449"/>
      <c r="B6" s="452"/>
      <c r="C6" s="435"/>
      <c r="D6" s="432" t="s">
        <v>4</v>
      </c>
      <c r="E6" s="440" t="s">
        <v>5</v>
      </c>
      <c r="F6" s="415" t="s">
        <v>6</v>
      </c>
      <c r="G6" s="417" t="s">
        <v>7</v>
      </c>
      <c r="H6" s="419" t="s">
        <v>8</v>
      </c>
      <c r="I6" s="424" t="s">
        <v>9</v>
      </c>
      <c r="J6" s="422" t="s">
        <v>10</v>
      </c>
      <c r="K6" s="424" t="s">
        <v>50</v>
      </c>
      <c r="L6" s="419" t="s">
        <v>113</v>
      </c>
      <c r="M6" s="419" t="s">
        <v>139</v>
      </c>
      <c r="N6" s="419" t="s">
        <v>185</v>
      </c>
      <c r="O6" s="419" t="s">
        <v>198</v>
      </c>
      <c r="P6" s="424" t="s">
        <v>206</v>
      </c>
      <c r="Q6" s="424" t="s">
        <v>215</v>
      </c>
      <c r="R6" s="424" t="s">
        <v>213</v>
      </c>
      <c r="S6" s="93"/>
      <c r="T6" s="93"/>
    </row>
    <row r="7" spans="1:23" s="94" customFormat="1" ht="52.5" customHeight="1" x14ac:dyDescent="0.2">
      <c r="A7" s="450"/>
      <c r="B7" s="453"/>
      <c r="C7" s="436"/>
      <c r="D7" s="433"/>
      <c r="E7" s="441"/>
      <c r="F7" s="416"/>
      <c r="G7" s="418"/>
      <c r="H7" s="420"/>
      <c r="I7" s="423"/>
      <c r="J7" s="420"/>
      <c r="K7" s="423"/>
      <c r="L7" s="423"/>
      <c r="M7" s="423"/>
      <c r="N7" s="423"/>
      <c r="O7" s="423"/>
      <c r="P7" s="423"/>
      <c r="Q7" s="423"/>
      <c r="R7" s="423"/>
      <c r="S7" s="93"/>
      <c r="T7" s="93"/>
    </row>
    <row r="8" spans="1:23" ht="47.25" x14ac:dyDescent="0.25">
      <c r="A8" s="442" t="s">
        <v>71</v>
      </c>
      <c r="B8" s="429" t="s">
        <v>216</v>
      </c>
      <c r="C8" s="88" t="s">
        <v>72</v>
      </c>
      <c r="D8" s="95" t="s">
        <v>73</v>
      </c>
      <c r="E8" s="78" t="s">
        <v>73</v>
      </c>
      <c r="F8" s="78" t="s">
        <v>73</v>
      </c>
      <c r="G8" s="79" t="s">
        <v>73</v>
      </c>
      <c r="H8" s="80">
        <f t="shared" ref="H8:L8" si="0">H10</f>
        <v>911.61</v>
      </c>
      <c r="I8" s="80">
        <f t="shared" ref="I8:J8" si="1">I10</f>
        <v>973.47199999999998</v>
      </c>
      <c r="J8" s="80">
        <f t="shared" si="1"/>
        <v>690.9</v>
      </c>
      <c r="K8" s="96">
        <f t="shared" si="0"/>
        <v>1116.7199999999998</v>
      </c>
      <c r="L8" s="80">
        <f t="shared" si="0"/>
        <v>2385.56</v>
      </c>
      <c r="M8" s="80">
        <f>M10</f>
        <v>815.52</v>
      </c>
      <c r="N8" s="80">
        <f>N10</f>
        <v>8699.81</v>
      </c>
      <c r="O8" s="80">
        <f>O10</f>
        <v>707.6</v>
      </c>
      <c r="P8" s="80">
        <f>P10</f>
        <v>709.2</v>
      </c>
      <c r="Q8" s="80">
        <f>Q10</f>
        <v>1993.8</v>
      </c>
      <c r="R8" s="96">
        <f>H8+K8+L8+M8+I8+J8+N8+O8+P8+Q8</f>
        <v>19004.191999999999</v>
      </c>
      <c r="W8" s="97"/>
    </row>
    <row r="9" spans="1:23" x14ac:dyDescent="0.25">
      <c r="A9" s="443"/>
      <c r="B9" s="430"/>
      <c r="C9" s="89" t="s">
        <v>74</v>
      </c>
      <c r="D9" s="98"/>
      <c r="E9" s="82" t="s">
        <v>73</v>
      </c>
      <c r="F9" s="82" t="s">
        <v>73</v>
      </c>
      <c r="G9" s="83" t="s">
        <v>73</v>
      </c>
      <c r="H9" s="84"/>
      <c r="I9" s="84"/>
      <c r="J9" s="84"/>
      <c r="K9" s="100"/>
      <c r="L9" s="84"/>
      <c r="M9" s="84"/>
      <c r="N9" s="84"/>
      <c r="O9" s="84"/>
      <c r="P9" s="302"/>
      <c r="Q9" s="302"/>
      <c r="R9" s="96"/>
      <c r="S9" s="97"/>
      <c r="T9" s="97"/>
    </row>
    <row r="10" spans="1:23" ht="49.5" customHeight="1" x14ac:dyDescent="0.25">
      <c r="A10" s="444"/>
      <c r="B10" s="431"/>
      <c r="C10" s="90" t="s">
        <v>32</v>
      </c>
      <c r="D10" s="75" t="s">
        <v>39</v>
      </c>
      <c r="E10" s="85" t="s">
        <v>73</v>
      </c>
      <c r="F10" s="85" t="s">
        <v>73</v>
      </c>
      <c r="G10" s="86" t="s">
        <v>73</v>
      </c>
      <c r="H10" s="87">
        <f t="shared" ref="H10:N10" si="2">H13+H16+H19</f>
        <v>911.61</v>
      </c>
      <c r="I10" s="87">
        <f t="shared" si="2"/>
        <v>973.47199999999998</v>
      </c>
      <c r="J10" s="87">
        <f t="shared" si="2"/>
        <v>690.9</v>
      </c>
      <c r="K10" s="101">
        <f t="shared" si="2"/>
        <v>1116.7199999999998</v>
      </c>
      <c r="L10" s="87">
        <f t="shared" si="2"/>
        <v>2385.56</v>
      </c>
      <c r="M10" s="87">
        <f t="shared" si="2"/>
        <v>815.52</v>
      </c>
      <c r="N10" s="87">
        <f t="shared" si="2"/>
        <v>8699.81</v>
      </c>
      <c r="O10" s="87">
        <f t="shared" ref="O10:P10" si="3">O13+O16+O19</f>
        <v>707.6</v>
      </c>
      <c r="P10" s="87">
        <f t="shared" si="3"/>
        <v>709.2</v>
      </c>
      <c r="Q10" s="87">
        <f t="shared" ref="Q10" si="4">Q13+Q16+Q19</f>
        <v>1993.8</v>
      </c>
      <c r="R10" s="96">
        <f t="shared" ref="R10:R19" si="5">H10+K10+L10+M10+I10+J10+N10+O10+P10+Q10</f>
        <v>19004.191999999999</v>
      </c>
      <c r="S10" s="97"/>
      <c r="T10" s="97"/>
    </row>
    <row r="11" spans="1:23" ht="47.25" x14ac:dyDescent="0.25">
      <c r="A11" s="426" t="s">
        <v>75</v>
      </c>
      <c r="B11" s="429" t="s">
        <v>191</v>
      </c>
      <c r="C11" s="88" t="s">
        <v>76</v>
      </c>
      <c r="D11" s="77"/>
      <c r="E11" s="78" t="s">
        <v>73</v>
      </c>
      <c r="F11" s="78" t="s">
        <v>73</v>
      </c>
      <c r="G11" s="79" t="s">
        <v>73</v>
      </c>
      <c r="H11" s="80">
        <f>H13</f>
        <v>341.38</v>
      </c>
      <c r="I11" s="80">
        <f>I13</f>
        <v>311.64999999999998</v>
      </c>
      <c r="J11" s="80">
        <f>J13</f>
        <v>347.18</v>
      </c>
      <c r="K11" s="96">
        <f>'благ-во'!K10</f>
        <v>797.99999999999989</v>
      </c>
      <c r="L11" s="80">
        <f t="shared" ref="L11:Q11" si="6">L13</f>
        <v>716.8599999999999</v>
      </c>
      <c r="M11" s="80">
        <f t="shared" si="6"/>
        <v>456.25000000000006</v>
      </c>
      <c r="N11" s="80">
        <f t="shared" si="6"/>
        <v>363.14000000000004</v>
      </c>
      <c r="O11" s="80">
        <f t="shared" si="6"/>
        <v>296.3</v>
      </c>
      <c r="P11" s="80">
        <f t="shared" si="6"/>
        <v>296.3</v>
      </c>
      <c r="Q11" s="80">
        <f t="shared" si="6"/>
        <v>296.3</v>
      </c>
      <c r="R11" s="96">
        <f t="shared" si="5"/>
        <v>4223.3599999999997</v>
      </c>
    </row>
    <row r="12" spans="1:23" x14ac:dyDescent="0.25">
      <c r="A12" s="427"/>
      <c r="B12" s="430"/>
      <c r="C12" s="89" t="s">
        <v>74</v>
      </c>
      <c r="D12" s="81"/>
      <c r="E12" s="82" t="s">
        <v>73</v>
      </c>
      <c r="F12" s="82" t="s">
        <v>73</v>
      </c>
      <c r="G12" s="83" t="s">
        <v>73</v>
      </c>
      <c r="H12" s="84"/>
      <c r="I12" s="84"/>
      <c r="J12" s="84"/>
      <c r="K12" s="100"/>
      <c r="L12" s="84"/>
      <c r="M12" s="84"/>
      <c r="N12" s="84"/>
      <c r="O12" s="84"/>
      <c r="P12" s="302"/>
      <c r="Q12" s="302"/>
      <c r="R12" s="96"/>
    </row>
    <row r="13" spans="1:23" ht="47.25" x14ac:dyDescent="0.25">
      <c r="A13" s="428"/>
      <c r="B13" s="431"/>
      <c r="C13" s="90" t="s">
        <v>32</v>
      </c>
      <c r="D13" s="75" t="s">
        <v>39</v>
      </c>
      <c r="E13" s="85" t="s">
        <v>73</v>
      </c>
      <c r="F13" s="85" t="s">
        <v>73</v>
      </c>
      <c r="G13" s="86" t="s">
        <v>73</v>
      </c>
      <c r="H13" s="87">
        <f>'прил 4'!D13</f>
        <v>341.38</v>
      </c>
      <c r="I13" s="87">
        <f>'прил 4'!E13</f>
        <v>311.64999999999998</v>
      </c>
      <c r="J13" s="87">
        <f>'прил 4'!F13</f>
        <v>347.18</v>
      </c>
      <c r="K13" s="87">
        <f>'прил 4'!G13</f>
        <v>797.99999999999989</v>
      </c>
      <c r="L13" s="87">
        <f>'прил 4'!H13</f>
        <v>716.8599999999999</v>
      </c>
      <c r="M13" s="87">
        <f>'прил 4'!I13</f>
        <v>456.25000000000006</v>
      </c>
      <c r="N13" s="87">
        <f>'прил 4'!J13</f>
        <v>363.14000000000004</v>
      </c>
      <c r="O13" s="87">
        <f>'прил 4'!K13</f>
        <v>296.3</v>
      </c>
      <c r="P13" s="87">
        <f>'прил 4'!L13</f>
        <v>296.3</v>
      </c>
      <c r="Q13" s="87">
        <f>'прил 4'!M13</f>
        <v>296.3</v>
      </c>
      <c r="R13" s="96">
        <f t="shared" si="5"/>
        <v>4223.3599999999997</v>
      </c>
    </row>
    <row r="14" spans="1:23" ht="47.25" x14ac:dyDescent="0.25">
      <c r="A14" s="426" t="s">
        <v>77</v>
      </c>
      <c r="B14" s="429" t="s">
        <v>78</v>
      </c>
      <c r="C14" s="88" t="s">
        <v>76</v>
      </c>
      <c r="D14" s="77"/>
      <c r="E14" s="78" t="s">
        <v>73</v>
      </c>
      <c r="F14" s="78" t="s">
        <v>73</v>
      </c>
      <c r="G14" s="79" t="s">
        <v>73</v>
      </c>
      <c r="H14" s="80">
        <f t="shared" ref="H14:L14" si="7">H16</f>
        <v>281.39</v>
      </c>
      <c r="I14" s="80">
        <f t="shared" ref="I14:J14" si="8">I16</f>
        <v>605.17200000000003</v>
      </c>
      <c r="J14" s="80">
        <f t="shared" si="8"/>
        <v>248.88</v>
      </c>
      <c r="K14" s="96">
        <f>'сод ул сети'!K10</f>
        <v>249.6</v>
      </c>
      <c r="L14" s="80">
        <f t="shared" si="7"/>
        <v>1407.97</v>
      </c>
      <c r="M14" s="80">
        <f>M16</f>
        <v>282.52999999999997</v>
      </c>
      <c r="N14" s="80">
        <f>N16</f>
        <v>8243.18</v>
      </c>
      <c r="O14" s="80">
        <f>O16</f>
        <v>302.39999999999998</v>
      </c>
      <c r="P14" s="80">
        <f>P16</f>
        <v>313.60000000000002</v>
      </c>
      <c r="Q14" s="80">
        <f>Q16</f>
        <v>1598.2</v>
      </c>
      <c r="R14" s="96">
        <f t="shared" si="5"/>
        <v>13532.922</v>
      </c>
    </row>
    <row r="15" spans="1:23" x14ac:dyDescent="0.25">
      <c r="A15" s="427"/>
      <c r="B15" s="430"/>
      <c r="C15" s="89" t="s">
        <v>74</v>
      </c>
      <c r="D15" s="81"/>
      <c r="E15" s="82" t="s">
        <v>73</v>
      </c>
      <c r="F15" s="82" t="s">
        <v>73</v>
      </c>
      <c r="G15" s="83" t="s">
        <v>73</v>
      </c>
      <c r="H15" s="84"/>
      <c r="I15" s="84"/>
      <c r="J15" s="84"/>
      <c r="K15" s="100"/>
      <c r="L15" s="84"/>
      <c r="M15" s="84"/>
      <c r="N15" s="84"/>
      <c r="O15" s="84"/>
      <c r="P15" s="302"/>
      <c r="Q15" s="302"/>
      <c r="R15" s="96"/>
    </row>
    <row r="16" spans="1:23" ht="47.25" x14ac:dyDescent="0.25">
      <c r="A16" s="428"/>
      <c r="B16" s="431"/>
      <c r="C16" s="90" t="s">
        <v>32</v>
      </c>
      <c r="D16" s="75" t="s">
        <v>39</v>
      </c>
      <c r="E16" s="85" t="s">
        <v>73</v>
      </c>
      <c r="F16" s="85" t="s">
        <v>73</v>
      </c>
      <c r="G16" s="86" t="s">
        <v>73</v>
      </c>
      <c r="H16" s="87">
        <f>'прил 4'!D19</f>
        <v>281.39</v>
      </c>
      <c r="I16" s="87">
        <f>'прил 4'!E19</f>
        <v>605.17200000000003</v>
      </c>
      <c r="J16" s="87">
        <f>'прил 4'!F19</f>
        <v>248.88</v>
      </c>
      <c r="K16" s="203">
        <f>'сод ул сети'!K10</f>
        <v>249.6</v>
      </c>
      <c r="L16" s="99">
        <f>'прил 4'!H19</f>
        <v>1407.97</v>
      </c>
      <c r="M16" s="99">
        <f>'прил 4'!I19</f>
        <v>282.52999999999997</v>
      </c>
      <c r="N16" s="99">
        <f>'прил 4'!J19</f>
        <v>8243.18</v>
      </c>
      <c r="O16" s="99">
        <f>'прил 4'!K19</f>
        <v>302.39999999999998</v>
      </c>
      <c r="P16" s="99">
        <f>'прил 4'!L19</f>
        <v>313.60000000000002</v>
      </c>
      <c r="Q16" s="99">
        <f>'прил 4'!M19</f>
        <v>1598.2</v>
      </c>
      <c r="R16" s="96">
        <f t="shared" si="5"/>
        <v>13532.922</v>
      </c>
    </row>
    <row r="17" spans="1:18" ht="47.25" x14ac:dyDescent="0.25">
      <c r="A17" s="426" t="s">
        <v>79</v>
      </c>
      <c r="B17" s="429" t="s">
        <v>80</v>
      </c>
      <c r="C17" s="88" t="s">
        <v>76</v>
      </c>
      <c r="D17" s="77"/>
      <c r="E17" s="78" t="s">
        <v>73</v>
      </c>
      <c r="F17" s="78" t="s">
        <v>73</v>
      </c>
      <c r="G17" s="79" t="s">
        <v>73</v>
      </c>
      <c r="H17" s="80">
        <f t="shared" ref="H17:M17" si="9">H19</f>
        <v>288.84000000000003</v>
      </c>
      <c r="I17" s="80">
        <f t="shared" si="9"/>
        <v>56.65</v>
      </c>
      <c r="J17" s="80">
        <f t="shared" si="9"/>
        <v>94.840000000000018</v>
      </c>
      <c r="K17" s="96">
        <f t="shared" si="9"/>
        <v>69.12</v>
      </c>
      <c r="L17" s="80">
        <f t="shared" si="9"/>
        <v>260.73</v>
      </c>
      <c r="M17" s="80">
        <f t="shared" si="9"/>
        <v>76.739999999999995</v>
      </c>
      <c r="N17" s="80">
        <f t="shared" ref="N17:P17" si="10">N19</f>
        <v>93.490000000000009</v>
      </c>
      <c r="O17" s="80">
        <f t="shared" si="10"/>
        <v>108.9</v>
      </c>
      <c r="P17" s="80">
        <f t="shared" si="10"/>
        <v>99.3</v>
      </c>
      <c r="Q17" s="80">
        <f t="shared" ref="Q17" si="11">Q19</f>
        <v>99.3</v>
      </c>
      <c r="R17" s="96">
        <f t="shared" si="5"/>
        <v>1247.9100000000001</v>
      </c>
    </row>
    <row r="18" spans="1:18" x14ac:dyDescent="0.25">
      <c r="A18" s="427"/>
      <c r="B18" s="430"/>
      <c r="C18" s="89" t="s">
        <v>74</v>
      </c>
      <c r="D18" s="81"/>
      <c r="E18" s="82" t="s">
        <v>73</v>
      </c>
      <c r="F18" s="82" t="s">
        <v>73</v>
      </c>
      <c r="G18" s="83" t="s">
        <v>73</v>
      </c>
      <c r="H18" s="84"/>
      <c r="I18" s="84"/>
      <c r="J18" s="84"/>
      <c r="K18" s="100"/>
      <c r="L18" s="202"/>
      <c r="M18" s="202"/>
      <c r="N18" s="202"/>
      <c r="O18" s="202"/>
      <c r="P18" s="303"/>
      <c r="Q18" s="303"/>
      <c r="R18" s="96"/>
    </row>
    <row r="19" spans="1:18" ht="47.25" x14ac:dyDescent="0.25">
      <c r="A19" s="428"/>
      <c r="B19" s="431"/>
      <c r="C19" s="90" t="s">
        <v>32</v>
      </c>
      <c r="D19" s="75" t="s">
        <v>39</v>
      </c>
      <c r="E19" s="85" t="s">
        <v>73</v>
      </c>
      <c r="F19" s="85" t="s">
        <v>73</v>
      </c>
      <c r="G19" s="86" t="s">
        <v>73</v>
      </c>
      <c r="H19" s="87">
        <f>'прил 4'!D24</f>
        <v>288.84000000000003</v>
      </c>
      <c r="I19" s="87">
        <f>'прил 4'!E24</f>
        <v>56.65</v>
      </c>
      <c r="J19" s="87">
        <f>'прил 4'!F24</f>
        <v>94.840000000000018</v>
      </c>
      <c r="K19" s="203">
        <f>'прил 4'!G24</f>
        <v>69.12</v>
      </c>
      <c r="L19" s="99">
        <f>'прил 4'!H24</f>
        <v>260.73</v>
      </c>
      <c r="M19" s="99">
        <f>'прил 4'!I24</f>
        <v>76.739999999999995</v>
      </c>
      <c r="N19" s="99">
        <f>'прил 4'!J24</f>
        <v>93.490000000000009</v>
      </c>
      <c r="O19" s="99">
        <f>'прил 4'!K24</f>
        <v>108.9</v>
      </c>
      <c r="P19" s="99">
        <f>'прил 4'!L24</f>
        <v>99.3</v>
      </c>
      <c r="Q19" s="99">
        <f>'прил 4'!M24</f>
        <v>99.3</v>
      </c>
      <c r="R19" s="96">
        <f t="shared" si="5"/>
        <v>1247.9100000000001</v>
      </c>
    </row>
    <row r="20" spans="1:18" x14ac:dyDescent="0.25">
      <c r="A20" s="10"/>
      <c r="B20" s="10"/>
      <c r="C20" s="10"/>
      <c r="D20" s="14"/>
      <c r="E20" s="102"/>
      <c r="F20" s="102"/>
      <c r="G20" s="102"/>
      <c r="H20" s="103"/>
      <c r="I20" s="103"/>
      <c r="J20" s="103"/>
      <c r="K20" s="103"/>
      <c r="L20" s="103"/>
      <c r="M20" s="359"/>
      <c r="N20" s="103"/>
      <c r="O20" s="103"/>
      <c r="P20" s="103"/>
      <c r="Q20" s="103"/>
    </row>
    <row r="21" spans="1:18" x14ac:dyDescent="0.25">
      <c r="A21" s="10"/>
      <c r="B21" s="10"/>
      <c r="C21" s="10"/>
      <c r="D21" s="14"/>
      <c r="E21" s="102"/>
      <c r="F21" s="102"/>
      <c r="G21" s="102"/>
      <c r="H21" s="103"/>
      <c r="I21" s="103"/>
      <c r="J21" s="103"/>
      <c r="K21" s="103"/>
      <c r="L21" s="103"/>
      <c r="M21" s="359"/>
      <c r="N21" s="103"/>
      <c r="O21" s="103"/>
      <c r="P21" s="103"/>
      <c r="Q21" s="103"/>
    </row>
    <row r="22" spans="1:18" x14ac:dyDescent="0.25">
      <c r="A22" s="10"/>
      <c r="B22" s="10"/>
      <c r="C22" s="10"/>
      <c r="D22" s="14"/>
      <c r="E22" s="102"/>
      <c r="F22" s="102"/>
      <c r="G22" s="102"/>
      <c r="H22" s="103"/>
      <c r="I22" s="103"/>
      <c r="J22" s="103"/>
      <c r="K22" s="103"/>
      <c r="L22" s="103"/>
      <c r="M22" s="359"/>
      <c r="N22" s="103"/>
      <c r="O22" s="103"/>
      <c r="P22" s="103"/>
      <c r="Q22" s="103"/>
    </row>
    <row r="23" spans="1:18" x14ac:dyDescent="0.25">
      <c r="A23" s="10"/>
      <c r="B23" s="10"/>
      <c r="C23" s="10"/>
      <c r="D23" s="14"/>
      <c r="E23" s="102"/>
      <c r="F23" s="102"/>
      <c r="G23" s="102"/>
      <c r="H23" s="103"/>
      <c r="I23" s="103"/>
      <c r="J23" s="103"/>
      <c r="K23" s="103"/>
      <c r="L23" s="103"/>
      <c r="M23" s="359"/>
      <c r="N23" s="103"/>
      <c r="O23" s="103"/>
      <c r="P23" s="103"/>
      <c r="Q23" s="103"/>
    </row>
    <row r="24" spans="1:18" x14ac:dyDescent="0.25">
      <c r="A24" s="10"/>
      <c r="B24" s="10"/>
      <c r="C24" s="10"/>
      <c r="D24" s="14"/>
      <c r="E24" s="102"/>
      <c r="F24" s="102"/>
      <c r="G24" s="102"/>
      <c r="H24" s="103"/>
      <c r="I24" s="103"/>
      <c r="J24" s="103"/>
      <c r="K24" s="103"/>
      <c r="L24" s="103"/>
      <c r="M24" s="359"/>
      <c r="N24" s="103"/>
      <c r="O24" s="103"/>
      <c r="P24" s="103"/>
      <c r="Q24" s="103"/>
    </row>
    <row r="25" spans="1:18" x14ac:dyDescent="0.25">
      <c r="A25" s="10"/>
      <c r="B25" s="10"/>
      <c r="C25" s="10"/>
      <c r="D25" s="14"/>
      <c r="E25" s="102"/>
      <c r="F25" s="102"/>
      <c r="G25" s="102"/>
      <c r="H25" s="103"/>
      <c r="I25" s="103"/>
      <c r="J25" s="103"/>
      <c r="K25" s="103"/>
      <c r="L25" s="103"/>
      <c r="M25" s="359"/>
      <c r="N25" s="103"/>
      <c r="O25" s="103"/>
      <c r="P25" s="103"/>
      <c r="Q25" s="103"/>
    </row>
    <row r="26" spans="1:18" s="104" customFormat="1" ht="51.75" customHeight="1" x14ac:dyDescent="0.2">
      <c r="A26" s="456"/>
      <c r="B26" s="456"/>
      <c r="C26" s="456"/>
      <c r="D26" s="456"/>
      <c r="L26" s="425"/>
      <c r="M26" s="425"/>
      <c r="N26" s="425"/>
      <c r="O26" s="286"/>
      <c r="P26" s="300"/>
      <c r="Q26" s="364"/>
    </row>
    <row r="27" spans="1:18" s="3" customFormat="1" hidden="1" x14ac:dyDescent="0.2">
      <c r="A27" s="454" t="s">
        <v>81</v>
      </c>
      <c r="B27" s="454"/>
      <c r="C27" s="454"/>
      <c r="D27" s="454"/>
      <c r="E27" s="455"/>
      <c r="F27" s="455"/>
      <c r="G27" s="455"/>
      <c r="H27" s="15"/>
      <c r="I27" s="15"/>
      <c r="J27" s="15"/>
      <c r="K27" s="15"/>
      <c r="M27" s="342"/>
    </row>
    <row r="28" spans="1:18" hidden="1" x14ac:dyDescent="0.25"/>
    <row r="29" spans="1:18" hidden="1" x14ac:dyDescent="0.25"/>
    <row r="30" spans="1:18" hidden="1" x14ac:dyDescent="0.25"/>
  </sheetData>
  <mergeCells count="35">
    <mergeCell ref="A27:D27"/>
    <mergeCell ref="E27:G27"/>
    <mergeCell ref="A14:A16"/>
    <mergeCell ref="B14:B16"/>
    <mergeCell ref="A17:A19"/>
    <mergeCell ref="B17:B19"/>
    <mergeCell ref="A26:D26"/>
    <mergeCell ref="L26:N26"/>
    <mergeCell ref="A11:A13"/>
    <mergeCell ref="B11:B13"/>
    <mergeCell ref="D6:D7"/>
    <mergeCell ref="L6:L7"/>
    <mergeCell ref="C5:C7"/>
    <mergeCell ref="D5:G5"/>
    <mergeCell ref="E6:E7"/>
    <mergeCell ref="A8:A10"/>
    <mergeCell ref="B8:B10"/>
    <mergeCell ref="M6:M7"/>
    <mergeCell ref="H5:R5"/>
    <mergeCell ref="A5:A7"/>
    <mergeCell ref="B5:B7"/>
    <mergeCell ref="I6:I7"/>
    <mergeCell ref="Q6:Q7"/>
    <mergeCell ref="G1:R1"/>
    <mergeCell ref="G2:R2"/>
    <mergeCell ref="F6:F7"/>
    <mergeCell ref="G6:G7"/>
    <mergeCell ref="H6:H7"/>
    <mergeCell ref="A3:N3"/>
    <mergeCell ref="J6:J7"/>
    <mergeCell ref="N6:N7"/>
    <mergeCell ref="R6:R7"/>
    <mergeCell ref="K6:K7"/>
    <mergeCell ref="O6:O7"/>
    <mergeCell ref="P6:P7"/>
  </mergeCells>
  <phoneticPr fontId="9" type="noConversion"/>
  <pageMargins left="0.23622047244094491" right="0.15748031496062992" top="0.39370078740157483" bottom="0.27559055118110237" header="0.23622047244094491" footer="0.1574803149606299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Z29"/>
  <sheetViews>
    <sheetView view="pageBreakPreview" topLeftCell="A7" zoomScaleNormal="100" workbookViewId="0">
      <selection activeCell="K7" sqref="K7"/>
    </sheetView>
  </sheetViews>
  <sheetFormatPr defaultRowHeight="12.75" x14ac:dyDescent="0.2"/>
  <cols>
    <col min="1" max="1" width="16" style="16" customWidth="1"/>
    <col min="2" max="2" width="32.5703125" style="16" customWidth="1"/>
    <col min="3" max="3" width="22.42578125" style="17" customWidth="1"/>
    <col min="4" max="13" width="12" style="16" customWidth="1"/>
    <col min="14" max="14" width="13.42578125" style="16" customWidth="1"/>
    <col min="15" max="26" width="9.140625" style="271" customWidth="1"/>
    <col min="27" max="16384" width="9.140625" style="127"/>
  </cols>
  <sheetData>
    <row r="1" spans="1:16" ht="62.25" customHeight="1" x14ac:dyDescent="0.25">
      <c r="C1" s="414" t="s">
        <v>232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18"/>
    </row>
    <row r="2" spans="1:16" ht="60" customHeight="1" x14ac:dyDescent="0.25">
      <c r="C2" s="414" t="s">
        <v>217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6" ht="23.25" customHeight="1" x14ac:dyDescent="0.2"/>
    <row r="4" spans="1:16" ht="39" customHeight="1" x14ac:dyDescent="0.2">
      <c r="A4" s="470" t="s">
        <v>82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</row>
    <row r="5" spans="1:16" ht="13.5" thickBot="1" x14ac:dyDescent="0.25"/>
    <row r="6" spans="1:16" ht="32.25" customHeight="1" x14ac:dyDescent="0.2">
      <c r="A6" s="471" t="s">
        <v>83</v>
      </c>
      <c r="B6" s="473" t="s">
        <v>84</v>
      </c>
      <c r="C6" s="473" t="s">
        <v>85</v>
      </c>
      <c r="D6" s="475" t="s">
        <v>86</v>
      </c>
      <c r="E6" s="476"/>
      <c r="F6" s="476"/>
      <c r="G6" s="476"/>
      <c r="H6" s="476"/>
      <c r="I6" s="476"/>
      <c r="J6" s="476"/>
      <c r="K6" s="476"/>
      <c r="L6" s="476"/>
      <c r="M6" s="476"/>
      <c r="N6" s="477"/>
    </row>
    <row r="7" spans="1:16" ht="25.5" customHeight="1" thickBot="1" x14ac:dyDescent="0.25">
      <c r="A7" s="472"/>
      <c r="B7" s="474"/>
      <c r="C7" s="474"/>
      <c r="D7" s="289" t="s">
        <v>8</v>
      </c>
      <c r="E7" s="289" t="s">
        <v>9</v>
      </c>
      <c r="F7" s="289" t="s">
        <v>10</v>
      </c>
      <c r="G7" s="289" t="s">
        <v>50</v>
      </c>
      <c r="H7" s="289" t="s">
        <v>113</v>
      </c>
      <c r="I7" s="289" t="s">
        <v>139</v>
      </c>
      <c r="J7" s="289" t="s">
        <v>185</v>
      </c>
      <c r="K7" s="289" t="s">
        <v>198</v>
      </c>
      <c r="L7" s="304" t="s">
        <v>206</v>
      </c>
      <c r="M7" s="304" t="s">
        <v>215</v>
      </c>
      <c r="N7" s="293" t="s">
        <v>87</v>
      </c>
    </row>
    <row r="8" spans="1:16" ht="16.5" customHeight="1" x14ac:dyDescent="0.2">
      <c r="A8" s="463" t="s">
        <v>71</v>
      </c>
      <c r="B8" s="457" t="s">
        <v>218</v>
      </c>
      <c r="C8" s="120" t="s">
        <v>88</v>
      </c>
      <c r="D8" s="117">
        <f t="shared" ref="D8:I8" si="0">D12+D11+D10</f>
        <v>911.61</v>
      </c>
      <c r="E8" s="117">
        <f t="shared" si="0"/>
        <v>973.47199999999998</v>
      </c>
      <c r="F8" s="117">
        <f t="shared" si="0"/>
        <v>690.9</v>
      </c>
      <c r="G8" s="117">
        <f t="shared" si="0"/>
        <v>1116.7199999999998</v>
      </c>
      <c r="H8" s="117">
        <f t="shared" si="0"/>
        <v>2385.56</v>
      </c>
      <c r="I8" s="117">
        <f t="shared" si="0"/>
        <v>815.52</v>
      </c>
      <c r="J8" s="117">
        <f t="shared" ref="J8:L8" si="1">J12+J11+J10</f>
        <v>8699.81</v>
      </c>
      <c r="K8" s="117">
        <f>K12+K11+K10</f>
        <v>707.6</v>
      </c>
      <c r="L8" s="117">
        <f t="shared" si="1"/>
        <v>709.2</v>
      </c>
      <c r="M8" s="117">
        <f t="shared" ref="M8" si="2">M12+M11+M10</f>
        <v>1993.8000000000002</v>
      </c>
      <c r="N8" s="384">
        <f>D8+E8+F8+G8+H8+I8+J8+K8+L8+M8</f>
        <v>19004.191999999999</v>
      </c>
      <c r="O8" s="272"/>
    </row>
    <row r="9" spans="1:16" ht="16.5" customHeight="1" x14ac:dyDescent="0.2">
      <c r="A9" s="464"/>
      <c r="B9" s="458"/>
      <c r="C9" s="116" t="s">
        <v>89</v>
      </c>
      <c r="D9" s="112"/>
      <c r="E9" s="112"/>
      <c r="F9" s="112"/>
      <c r="G9" s="112"/>
      <c r="H9" s="112"/>
      <c r="I9" s="112"/>
      <c r="J9" s="112"/>
      <c r="K9" s="112"/>
      <c r="L9" s="125"/>
      <c r="M9" s="125"/>
      <c r="N9" s="393"/>
    </row>
    <row r="10" spans="1:16" ht="16.5" customHeight="1" x14ac:dyDescent="0.2">
      <c r="A10" s="464"/>
      <c r="B10" s="458"/>
      <c r="C10" s="116" t="s">
        <v>90</v>
      </c>
      <c r="D10" s="112">
        <f>D15+D21+D26</f>
        <v>180.5</v>
      </c>
      <c r="E10" s="112">
        <f t="shared" ref="E10:L10" si="3">E15+E21+E26</f>
        <v>518.77</v>
      </c>
      <c r="F10" s="112">
        <f t="shared" si="3"/>
        <v>0</v>
      </c>
      <c r="G10" s="112">
        <f t="shared" si="3"/>
        <v>0</v>
      </c>
      <c r="H10" s="112">
        <f t="shared" si="3"/>
        <v>1860.5200000000002</v>
      </c>
      <c r="I10" s="112">
        <f t="shared" si="3"/>
        <v>465.18</v>
      </c>
      <c r="J10" s="112">
        <f t="shared" si="3"/>
        <v>8161.71</v>
      </c>
      <c r="K10" s="112">
        <f t="shared" si="3"/>
        <v>262.60000000000002</v>
      </c>
      <c r="L10" s="112">
        <f t="shared" si="3"/>
        <v>269.89999999999998</v>
      </c>
      <c r="M10" s="112">
        <f t="shared" ref="M10" si="4">M15+M21+M26</f>
        <v>1549.3000000000002</v>
      </c>
      <c r="N10" s="391">
        <f t="shared" ref="N10:N28" si="5">D10+E10+F10+G10+H10+I10+J10+K10+L10+M10</f>
        <v>13268.48</v>
      </c>
      <c r="P10" s="273"/>
    </row>
    <row r="11" spans="1:16" ht="16.5" customHeight="1" x14ac:dyDescent="0.2">
      <c r="A11" s="464"/>
      <c r="B11" s="459"/>
      <c r="C11" s="114" t="s">
        <v>91</v>
      </c>
      <c r="D11" s="112"/>
      <c r="E11" s="112"/>
      <c r="F11" s="112"/>
      <c r="G11" s="112"/>
      <c r="H11" s="125"/>
      <c r="I11" s="125"/>
      <c r="J11" s="125"/>
      <c r="K11" s="125"/>
      <c r="L11" s="125"/>
      <c r="M11" s="125"/>
      <c r="N11" s="393"/>
      <c r="P11" s="273"/>
    </row>
    <row r="12" spans="1:16" ht="16.5" customHeight="1" thickBot="1" x14ac:dyDescent="0.25">
      <c r="A12" s="465"/>
      <c r="B12" s="460"/>
      <c r="C12" s="288" t="s">
        <v>92</v>
      </c>
      <c r="D12" s="105">
        <f t="shared" ref="D12:I12" si="6">D18+D23+D28</f>
        <v>731.11</v>
      </c>
      <c r="E12" s="105">
        <f t="shared" si="6"/>
        <v>454.702</v>
      </c>
      <c r="F12" s="105">
        <f t="shared" si="6"/>
        <v>690.9</v>
      </c>
      <c r="G12" s="105">
        <f t="shared" si="6"/>
        <v>1116.7199999999998</v>
      </c>
      <c r="H12" s="105">
        <f t="shared" si="6"/>
        <v>525.03999999999985</v>
      </c>
      <c r="I12" s="105">
        <f t="shared" si="6"/>
        <v>350.34000000000003</v>
      </c>
      <c r="J12" s="105">
        <f t="shared" ref="J12:L12" si="7">J18+J23+J28</f>
        <v>538.10000000000014</v>
      </c>
      <c r="K12" s="105">
        <f t="shared" si="7"/>
        <v>445</v>
      </c>
      <c r="L12" s="105">
        <f t="shared" si="7"/>
        <v>439.3</v>
      </c>
      <c r="M12" s="105">
        <f t="shared" ref="M12" si="8">M18+M23+M28</f>
        <v>444.49999999999994</v>
      </c>
      <c r="N12" s="390">
        <f t="shared" si="5"/>
        <v>5735.7120000000004</v>
      </c>
      <c r="P12" s="273"/>
    </row>
    <row r="13" spans="1:16" ht="12.75" customHeight="1" x14ac:dyDescent="0.2">
      <c r="A13" s="463" t="s">
        <v>93</v>
      </c>
      <c r="B13" s="466" t="s">
        <v>30</v>
      </c>
      <c r="C13" s="287" t="s">
        <v>88</v>
      </c>
      <c r="D13" s="117">
        <f>'благ-во'!H10</f>
        <v>341.38</v>
      </c>
      <c r="E13" s="117">
        <f>'благ-во'!I10</f>
        <v>311.64999999999998</v>
      </c>
      <c r="F13" s="117">
        <f>'благ-во'!J10</f>
        <v>347.18</v>
      </c>
      <c r="G13" s="117">
        <f>'благ-во'!K10</f>
        <v>797.99999999999989</v>
      </c>
      <c r="H13" s="117">
        <f>'благ-во'!L10</f>
        <v>716.8599999999999</v>
      </c>
      <c r="I13" s="117">
        <f>'благ-во'!M10</f>
        <v>456.25000000000006</v>
      </c>
      <c r="J13" s="117">
        <f>'благ-во'!N10</f>
        <v>363.14000000000004</v>
      </c>
      <c r="K13" s="117">
        <f>'благ-во'!O10</f>
        <v>296.3</v>
      </c>
      <c r="L13" s="117">
        <f>'благ-во'!P10</f>
        <v>296.3</v>
      </c>
      <c r="M13" s="117">
        <f>'благ-во'!Q10</f>
        <v>296.3</v>
      </c>
      <c r="N13" s="384">
        <f t="shared" si="5"/>
        <v>4223.3599999999997</v>
      </c>
      <c r="P13" s="273"/>
    </row>
    <row r="14" spans="1:16" ht="12.75" customHeight="1" x14ac:dyDescent="0.2">
      <c r="A14" s="464"/>
      <c r="B14" s="467"/>
      <c r="C14" s="115" t="s">
        <v>89</v>
      </c>
      <c r="D14" s="112"/>
      <c r="E14" s="112"/>
      <c r="F14" s="112"/>
      <c r="G14" s="112"/>
      <c r="H14" s="112"/>
      <c r="I14" s="112"/>
      <c r="J14" s="112"/>
      <c r="K14" s="112"/>
      <c r="L14" s="125"/>
      <c r="M14" s="125"/>
      <c r="N14" s="393"/>
      <c r="P14" s="273"/>
    </row>
    <row r="15" spans="1:16" ht="12.75" customHeight="1" x14ac:dyDescent="0.2">
      <c r="A15" s="464"/>
      <c r="B15" s="467"/>
      <c r="C15" s="116" t="s">
        <v>90</v>
      </c>
      <c r="D15" s="112"/>
      <c r="E15" s="112"/>
      <c r="F15" s="112"/>
      <c r="G15" s="112"/>
      <c r="H15" s="112">
        <v>326.10000000000002</v>
      </c>
      <c r="I15" s="112">
        <v>250</v>
      </c>
      <c r="J15" s="112"/>
      <c r="K15" s="112"/>
      <c r="L15" s="125"/>
      <c r="M15" s="125"/>
      <c r="N15" s="393">
        <f t="shared" si="5"/>
        <v>576.1</v>
      </c>
    </row>
    <row r="16" spans="1:16" ht="12.75" customHeight="1" x14ac:dyDescent="0.2">
      <c r="A16" s="464"/>
      <c r="B16" s="467"/>
      <c r="C16" s="116" t="s">
        <v>94</v>
      </c>
      <c r="D16" s="112"/>
      <c r="E16" s="112"/>
      <c r="F16" s="112"/>
      <c r="G16" s="112"/>
      <c r="H16" s="112"/>
      <c r="I16" s="112"/>
      <c r="J16" s="112"/>
      <c r="K16" s="112"/>
      <c r="L16" s="125"/>
      <c r="M16" s="125"/>
      <c r="N16" s="391"/>
    </row>
    <row r="17" spans="1:14" ht="12.75" customHeight="1" x14ac:dyDescent="0.2">
      <c r="A17" s="464"/>
      <c r="B17" s="467"/>
      <c r="C17" s="116" t="s">
        <v>91</v>
      </c>
      <c r="D17" s="112"/>
      <c r="E17" s="112"/>
      <c r="F17" s="112"/>
      <c r="G17" s="112"/>
      <c r="H17" s="112"/>
      <c r="I17" s="112"/>
      <c r="J17" s="112"/>
      <c r="K17" s="112"/>
      <c r="L17" s="125"/>
      <c r="M17" s="125"/>
      <c r="N17" s="394"/>
    </row>
    <row r="18" spans="1:14" ht="12.75" customHeight="1" thickBot="1" x14ac:dyDescent="0.25">
      <c r="A18" s="465"/>
      <c r="B18" s="468"/>
      <c r="C18" s="288" t="s">
        <v>92</v>
      </c>
      <c r="D18" s="105">
        <f t="shared" ref="D18:M18" si="9">D13-D15-D16-D17</f>
        <v>341.38</v>
      </c>
      <c r="E18" s="105">
        <f t="shared" si="9"/>
        <v>311.64999999999998</v>
      </c>
      <c r="F18" s="105">
        <f t="shared" si="9"/>
        <v>347.18</v>
      </c>
      <c r="G18" s="105">
        <f t="shared" si="9"/>
        <v>797.99999999999989</v>
      </c>
      <c r="H18" s="105">
        <f t="shared" si="9"/>
        <v>390.75999999999988</v>
      </c>
      <c r="I18" s="105">
        <f t="shared" si="9"/>
        <v>206.25000000000006</v>
      </c>
      <c r="J18" s="105">
        <f t="shared" si="9"/>
        <v>363.14000000000004</v>
      </c>
      <c r="K18" s="105">
        <f t="shared" si="9"/>
        <v>296.3</v>
      </c>
      <c r="L18" s="105">
        <f t="shared" si="9"/>
        <v>296.3</v>
      </c>
      <c r="M18" s="105">
        <f t="shared" si="9"/>
        <v>296.3</v>
      </c>
      <c r="N18" s="105">
        <f>D18+E18+F18+G18+H18+I18+J18+K18+L18+M18</f>
        <v>3647.26</v>
      </c>
    </row>
    <row r="19" spans="1:14" ht="12.75" customHeight="1" x14ac:dyDescent="0.2">
      <c r="A19" s="463" t="s">
        <v>93</v>
      </c>
      <c r="B19" s="466" t="s">
        <v>95</v>
      </c>
      <c r="C19" s="106" t="s">
        <v>88</v>
      </c>
      <c r="D19" s="117">
        <f>'сод ул сети'!H10</f>
        <v>281.39</v>
      </c>
      <c r="E19" s="117">
        <f>'сод ул сети'!I10</f>
        <v>605.17200000000003</v>
      </c>
      <c r="F19" s="107">
        <f>'сод ул сети'!J10</f>
        <v>248.88</v>
      </c>
      <c r="G19" s="117">
        <f>'сод ул сети'!K10</f>
        <v>249.6</v>
      </c>
      <c r="H19" s="117">
        <f>'сод ул сети'!L10</f>
        <v>1407.97</v>
      </c>
      <c r="I19" s="117">
        <f>'сод ул сети'!M10</f>
        <v>282.52999999999997</v>
      </c>
      <c r="J19" s="117">
        <f>'сод ул сети'!N10</f>
        <v>8243.18</v>
      </c>
      <c r="K19" s="117">
        <f>'сод ул сети'!O10</f>
        <v>302.39999999999998</v>
      </c>
      <c r="L19" s="117">
        <f>'сод ул сети'!P10</f>
        <v>313.60000000000002</v>
      </c>
      <c r="M19" s="117">
        <f>'сод ул сети'!Q10</f>
        <v>1598.2</v>
      </c>
      <c r="N19" s="294">
        <f>D19+E19+F19+G19+H19+I19+J19+K19+L19+M19</f>
        <v>13532.922</v>
      </c>
    </row>
    <row r="20" spans="1:14" ht="12.75" customHeight="1" x14ac:dyDescent="0.2">
      <c r="A20" s="464"/>
      <c r="B20" s="467"/>
      <c r="C20" s="115" t="s">
        <v>89</v>
      </c>
      <c r="D20" s="118"/>
      <c r="E20" s="118"/>
      <c r="F20" s="112"/>
      <c r="G20" s="112"/>
      <c r="H20" s="112"/>
      <c r="I20" s="112"/>
      <c r="J20" s="112"/>
      <c r="K20" s="112"/>
      <c r="L20" s="125"/>
      <c r="M20" s="125"/>
      <c r="N20" s="391"/>
    </row>
    <row r="21" spans="1:14" ht="12.75" customHeight="1" x14ac:dyDescent="0.2">
      <c r="A21" s="464"/>
      <c r="B21" s="467"/>
      <c r="C21" s="115" t="s">
        <v>90</v>
      </c>
      <c r="D21" s="111">
        <v>35.5</v>
      </c>
      <c r="E21" s="112">
        <v>518.77</v>
      </c>
      <c r="F21" s="112"/>
      <c r="G21" s="112"/>
      <c r="H21" s="112">
        <v>1312.7</v>
      </c>
      <c r="I21" s="112">
        <v>171.2</v>
      </c>
      <c r="J21" s="112">
        <v>8097.22</v>
      </c>
      <c r="K21" s="112">
        <v>184.7</v>
      </c>
      <c r="L21" s="125">
        <v>192</v>
      </c>
      <c r="M21" s="125">
        <v>1471.4</v>
      </c>
      <c r="N21" s="394">
        <f t="shared" si="5"/>
        <v>11983.49</v>
      </c>
    </row>
    <row r="22" spans="1:14" ht="12.75" customHeight="1" x14ac:dyDescent="0.2">
      <c r="A22" s="464"/>
      <c r="B22" s="467"/>
      <c r="C22" s="116" t="s">
        <v>91</v>
      </c>
      <c r="D22" s="112"/>
      <c r="E22" s="118"/>
      <c r="F22" s="112"/>
      <c r="G22" s="112"/>
      <c r="H22" s="112"/>
      <c r="I22" s="112"/>
      <c r="J22" s="112"/>
      <c r="K22" s="112"/>
      <c r="L22" s="125"/>
      <c r="M22" s="125"/>
      <c r="N22" s="393"/>
    </row>
    <row r="23" spans="1:14" ht="12.75" customHeight="1" thickBot="1" x14ac:dyDescent="0.25">
      <c r="A23" s="465"/>
      <c r="B23" s="468"/>
      <c r="C23" s="288" t="s">
        <v>92</v>
      </c>
      <c r="D23" s="105">
        <f t="shared" ref="D23:L23" si="10">D19-D21</f>
        <v>245.89</v>
      </c>
      <c r="E23" s="119">
        <f t="shared" si="10"/>
        <v>86.402000000000044</v>
      </c>
      <c r="F23" s="105">
        <f t="shared" si="10"/>
        <v>248.88</v>
      </c>
      <c r="G23" s="105">
        <f t="shared" si="10"/>
        <v>249.6</v>
      </c>
      <c r="H23" s="105">
        <f t="shared" si="10"/>
        <v>95.269999999999982</v>
      </c>
      <c r="I23" s="105">
        <f t="shared" si="10"/>
        <v>111.32999999999998</v>
      </c>
      <c r="J23" s="105">
        <f t="shared" si="10"/>
        <v>145.96000000000004</v>
      </c>
      <c r="K23" s="105">
        <f t="shared" si="10"/>
        <v>117.69999999999999</v>
      </c>
      <c r="L23" s="105">
        <f t="shared" si="10"/>
        <v>121.60000000000002</v>
      </c>
      <c r="M23" s="105">
        <f t="shared" ref="M23" si="11">M19-M21</f>
        <v>126.79999999999995</v>
      </c>
      <c r="N23" s="390">
        <f t="shared" si="5"/>
        <v>1549.432</v>
      </c>
    </row>
    <row r="24" spans="1:14" ht="12.75" customHeight="1" x14ac:dyDescent="0.2">
      <c r="A24" s="463" t="s">
        <v>93</v>
      </c>
      <c r="B24" s="466" t="s">
        <v>23</v>
      </c>
      <c r="C24" s="106" t="s">
        <v>88</v>
      </c>
      <c r="D24" s="107">
        <f>безопасность!H11</f>
        <v>288.84000000000003</v>
      </c>
      <c r="E24" s="107">
        <f>безопасность!I11</f>
        <v>56.65</v>
      </c>
      <c r="F24" s="107">
        <f>безопасность!J11</f>
        <v>94.840000000000018</v>
      </c>
      <c r="G24" s="107">
        <f>безопасность!K11</f>
        <v>69.12</v>
      </c>
      <c r="H24" s="108">
        <f>безопасность!L11</f>
        <v>260.73</v>
      </c>
      <c r="I24" s="108">
        <f>безопасность!M11</f>
        <v>76.739999999999995</v>
      </c>
      <c r="J24" s="108">
        <f>безопасность!N11</f>
        <v>93.490000000000009</v>
      </c>
      <c r="K24" s="108">
        <f>безопасность!O11</f>
        <v>108.9</v>
      </c>
      <c r="L24" s="108">
        <f>безопасность!P11</f>
        <v>99.3</v>
      </c>
      <c r="M24" s="108">
        <f>безопасность!Q11</f>
        <v>99.3</v>
      </c>
      <c r="N24" s="294">
        <f t="shared" si="5"/>
        <v>1247.9100000000001</v>
      </c>
    </row>
    <row r="25" spans="1:14" ht="12.75" customHeight="1" x14ac:dyDescent="0.2">
      <c r="A25" s="464"/>
      <c r="B25" s="469"/>
      <c r="C25" s="114" t="s">
        <v>89</v>
      </c>
      <c r="D25" s="111"/>
      <c r="E25" s="112"/>
      <c r="F25" s="111"/>
      <c r="G25" s="111"/>
      <c r="H25" s="126"/>
      <c r="I25" s="126"/>
      <c r="J25" s="126"/>
      <c r="K25" s="126"/>
      <c r="L25" s="126"/>
      <c r="M25" s="126"/>
      <c r="N25" s="391"/>
    </row>
    <row r="26" spans="1:14" ht="12.75" customHeight="1" x14ac:dyDescent="0.2">
      <c r="A26" s="464"/>
      <c r="B26" s="469"/>
      <c r="C26" s="113" t="s">
        <v>90</v>
      </c>
      <c r="D26" s="112">
        <v>145</v>
      </c>
      <c r="E26" s="110"/>
      <c r="F26" s="112"/>
      <c r="G26" s="112"/>
      <c r="H26" s="125">
        <v>221.72</v>
      </c>
      <c r="I26" s="125">
        <v>43.98</v>
      </c>
      <c r="J26" s="125">
        <v>64.489999999999995</v>
      </c>
      <c r="K26" s="125">
        <v>77.900000000000006</v>
      </c>
      <c r="L26" s="125">
        <v>77.900000000000006</v>
      </c>
      <c r="M26" s="125">
        <v>77.900000000000006</v>
      </c>
      <c r="N26" s="394">
        <f t="shared" si="5"/>
        <v>708.89</v>
      </c>
    </row>
    <row r="27" spans="1:14" ht="12.75" customHeight="1" x14ac:dyDescent="0.2">
      <c r="A27" s="464"/>
      <c r="B27" s="467"/>
      <c r="C27" s="109" t="s">
        <v>91</v>
      </c>
      <c r="D27" s="110"/>
      <c r="E27" s="110"/>
      <c r="F27" s="110"/>
      <c r="G27" s="110"/>
      <c r="H27" s="110"/>
      <c r="I27" s="110"/>
      <c r="J27" s="110"/>
      <c r="K27" s="110"/>
      <c r="L27" s="305"/>
      <c r="M27" s="305"/>
      <c r="N27" s="394"/>
    </row>
    <row r="28" spans="1:14" ht="12.75" customHeight="1" thickBot="1" x14ac:dyDescent="0.25">
      <c r="A28" s="465"/>
      <c r="B28" s="468"/>
      <c r="C28" s="288" t="s">
        <v>92</v>
      </c>
      <c r="D28" s="105">
        <f t="shared" ref="D28:I28" si="12">D24-D26</f>
        <v>143.84000000000003</v>
      </c>
      <c r="E28" s="118">
        <f t="shared" si="12"/>
        <v>56.65</v>
      </c>
      <c r="F28" s="118">
        <f t="shared" si="12"/>
        <v>94.840000000000018</v>
      </c>
      <c r="G28" s="118">
        <f t="shared" si="12"/>
        <v>69.12</v>
      </c>
      <c r="H28" s="111">
        <f t="shared" si="12"/>
        <v>39.010000000000019</v>
      </c>
      <c r="I28" s="111">
        <f t="shared" si="12"/>
        <v>32.76</v>
      </c>
      <c r="J28" s="111">
        <f t="shared" ref="J28" si="13">J24-J26</f>
        <v>29.000000000000014</v>
      </c>
      <c r="K28" s="111">
        <f>K24-K26</f>
        <v>31</v>
      </c>
      <c r="L28" s="111">
        <f>L24-L26</f>
        <v>21.399999999999991</v>
      </c>
      <c r="M28" s="111">
        <f>M24-M26</f>
        <v>21.399999999999991</v>
      </c>
      <c r="N28" s="392">
        <f t="shared" si="5"/>
        <v>539.02</v>
      </c>
    </row>
    <row r="29" spans="1:14" x14ac:dyDescent="0.2">
      <c r="A29" s="461"/>
      <c r="B29" s="461"/>
      <c r="C29" s="461"/>
      <c r="D29" s="19"/>
      <c r="E29" s="462"/>
      <c r="F29" s="462"/>
      <c r="G29" s="462"/>
      <c r="H29" s="462"/>
      <c r="I29" s="462"/>
      <c r="J29" s="462"/>
      <c r="K29" s="462"/>
      <c r="L29" s="462"/>
      <c r="M29" s="462"/>
      <c r="N29" s="462"/>
    </row>
  </sheetData>
  <mergeCells count="17">
    <mergeCell ref="D6:N6"/>
    <mergeCell ref="C1:N1"/>
    <mergeCell ref="C2:N2"/>
    <mergeCell ref="B8:B12"/>
    <mergeCell ref="A29:C29"/>
    <mergeCell ref="E29:N29"/>
    <mergeCell ref="A19:A23"/>
    <mergeCell ref="B19:B23"/>
    <mergeCell ref="A24:A28"/>
    <mergeCell ref="B24:B28"/>
    <mergeCell ref="A13:A18"/>
    <mergeCell ref="B13:B18"/>
    <mergeCell ref="A8:A12"/>
    <mergeCell ref="A4:N4"/>
    <mergeCell ref="A6:A7"/>
    <mergeCell ref="B6:B7"/>
    <mergeCell ref="C6:C7"/>
  </mergeCells>
  <phoneticPr fontId="9" type="noConversion"/>
  <pageMargins left="0.15748031496062992" right="0.15748031496062992" top="0.35433070866141736" bottom="0.23622047244094491" header="0.15748031496062992" footer="0.1574803149606299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T57"/>
  <sheetViews>
    <sheetView tabSelected="1" view="pageBreakPreview" zoomScale="90" zoomScaleNormal="90" zoomScaleSheetLayoutView="90" workbookViewId="0">
      <selection activeCell="B5" sqref="B5:B6"/>
    </sheetView>
  </sheetViews>
  <sheetFormatPr defaultColWidth="8.85546875" defaultRowHeight="15.75" x14ac:dyDescent="0.2"/>
  <cols>
    <col min="1" max="1" width="7.5703125" style="4" customWidth="1"/>
    <col min="2" max="2" width="36" style="3" customWidth="1"/>
    <col min="3" max="3" width="10.42578125" style="3" customWidth="1"/>
    <col min="4" max="5" width="9.140625" style="3" customWidth="1"/>
    <col min="6" max="6" width="15.140625" style="3" customWidth="1"/>
    <col min="7" max="7" width="9.140625" style="3" customWidth="1"/>
    <col min="8" max="8" width="10.42578125" style="3" customWidth="1"/>
    <col min="9" max="9" width="11.42578125" style="3" customWidth="1"/>
    <col min="10" max="10" width="11.5703125" style="3" customWidth="1"/>
    <col min="11" max="17" width="10.140625" style="3" customWidth="1"/>
    <col min="18" max="18" width="15" style="3" customWidth="1"/>
    <col min="19" max="19" width="39.5703125" style="3" customWidth="1"/>
    <col min="20" max="16384" width="8.85546875" style="127"/>
  </cols>
  <sheetData>
    <row r="1" spans="1:19" ht="68.25" customHeight="1" x14ac:dyDescent="0.2">
      <c r="G1" s="548" t="s">
        <v>233</v>
      </c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48.75" customHeight="1" x14ac:dyDescent="0.25">
      <c r="E2" s="549"/>
      <c r="F2" s="550"/>
      <c r="G2" s="414" t="s">
        <v>219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ht="42" customHeight="1" x14ac:dyDescent="0.25">
      <c r="A3" s="551" t="s">
        <v>31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</row>
    <row r="4" spans="1:19" x14ac:dyDescent="0.2">
      <c r="E4" s="2"/>
      <c r="F4" s="1" t="s">
        <v>11</v>
      </c>
      <c r="G4" s="2"/>
    </row>
    <row r="5" spans="1:19" ht="15.75" customHeight="1" x14ac:dyDescent="0.2">
      <c r="A5" s="552" t="s">
        <v>12</v>
      </c>
      <c r="B5" s="547" t="s">
        <v>28</v>
      </c>
      <c r="C5" s="547" t="s">
        <v>0</v>
      </c>
      <c r="D5" s="547" t="s">
        <v>1</v>
      </c>
      <c r="E5" s="547"/>
      <c r="F5" s="547"/>
      <c r="G5" s="547"/>
      <c r="H5" s="547" t="s">
        <v>2</v>
      </c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 t="s">
        <v>3</v>
      </c>
    </row>
    <row r="6" spans="1:19" ht="31.5" x14ac:dyDescent="0.2">
      <c r="A6" s="552"/>
      <c r="B6" s="547"/>
      <c r="C6" s="547"/>
      <c r="D6" s="370" t="s">
        <v>4</v>
      </c>
      <c r="E6" s="370" t="s">
        <v>5</v>
      </c>
      <c r="F6" s="370" t="s">
        <v>6</v>
      </c>
      <c r="G6" s="370" t="s">
        <v>7</v>
      </c>
      <c r="H6" s="370" t="s">
        <v>8</v>
      </c>
      <c r="I6" s="370" t="s">
        <v>9</v>
      </c>
      <c r="J6" s="370" t="s">
        <v>10</v>
      </c>
      <c r="K6" s="370" t="s">
        <v>50</v>
      </c>
      <c r="L6" s="370" t="s">
        <v>113</v>
      </c>
      <c r="M6" s="370" t="s">
        <v>139</v>
      </c>
      <c r="N6" s="370" t="s">
        <v>185</v>
      </c>
      <c r="O6" s="370" t="s">
        <v>198</v>
      </c>
      <c r="P6" s="370" t="s">
        <v>206</v>
      </c>
      <c r="Q6" s="370" t="s">
        <v>215</v>
      </c>
      <c r="R6" s="370" t="s">
        <v>220</v>
      </c>
      <c r="S6" s="547"/>
    </row>
    <row r="7" spans="1:19" ht="18" customHeight="1" x14ac:dyDescent="0.2">
      <c r="A7" s="514" t="s">
        <v>106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6"/>
    </row>
    <row r="8" spans="1:19" ht="36" customHeight="1" x14ac:dyDescent="0.2">
      <c r="A8" s="514" t="s">
        <v>105</v>
      </c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6"/>
      <c r="S8" s="6"/>
    </row>
    <row r="9" spans="1:19" ht="35.25" customHeight="1" x14ac:dyDescent="0.2">
      <c r="A9" s="514" t="s">
        <v>29</v>
      </c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6"/>
      <c r="S9" s="6"/>
    </row>
    <row r="10" spans="1:19" ht="21" customHeight="1" x14ac:dyDescent="0.2">
      <c r="A10" s="526"/>
      <c r="B10" s="527"/>
      <c r="C10" s="527"/>
      <c r="D10" s="527"/>
      <c r="E10" s="527"/>
      <c r="F10" s="527"/>
      <c r="G10" s="528"/>
      <c r="H10" s="9">
        <f>H12+H17+H22+H30+H34+H35+H36+H37+H40+H43+H44+H45+H46+H47+H50+H53+H55+H56</f>
        <v>341.38</v>
      </c>
      <c r="I10" s="9">
        <f t="shared" ref="I10:Q10" si="0">I12+I17+I22+I30+I34+I35+I36+I37+I40+I43+I44+I45+I46+I47+I50+I53+I55+I56</f>
        <v>311.64999999999998</v>
      </c>
      <c r="J10" s="9">
        <f t="shared" si="0"/>
        <v>347.18</v>
      </c>
      <c r="K10" s="9">
        <f t="shared" si="0"/>
        <v>797.99999999999989</v>
      </c>
      <c r="L10" s="9">
        <f t="shared" si="0"/>
        <v>716.8599999999999</v>
      </c>
      <c r="M10" s="9">
        <f t="shared" si="0"/>
        <v>456.25000000000006</v>
      </c>
      <c r="N10" s="9">
        <f>N12+N17+N22+N30+N34+N35+N36+N37+N40+N43+N44+N45+N46+N47+N50+N53+N55+N56</f>
        <v>363.14000000000004</v>
      </c>
      <c r="O10" s="9">
        <f t="shared" si="0"/>
        <v>296.3</v>
      </c>
      <c r="P10" s="9">
        <f t="shared" si="0"/>
        <v>296.3</v>
      </c>
      <c r="Q10" s="9">
        <f t="shared" si="0"/>
        <v>296.3</v>
      </c>
      <c r="R10" s="9">
        <f>R12+R17+R22+R30+R34+R35+R36+R37+R40+R43+R44+R45+R46+R47+R50+R53+R55+R56</f>
        <v>4223.3599999999997</v>
      </c>
      <c r="S10" s="8"/>
    </row>
    <row r="11" spans="1:19" s="128" customFormat="1" x14ac:dyDescent="0.2">
      <c r="A11" s="529" t="s">
        <v>14</v>
      </c>
      <c r="B11" s="530"/>
      <c r="C11" s="527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1"/>
    </row>
    <row r="12" spans="1:19" s="128" customFormat="1" ht="19.5" customHeight="1" x14ac:dyDescent="0.2">
      <c r="A12" s="532" t="s">
        <v>97</v>
      </c>
      <c r="B12" s="186" t="s">
        <v>16</v>
      </c>
      <c r="C12" s="563" t="s">
        <v>32</v>
      </c>
      <c r="D12" s="517" t="s">
        <v>39</v>
      </c>
      <c r="E12" s="517" t="s">
        <v>13</v>
      </c>
      <c r="F12" s="169"/>
      <c r="G12" s="520">
        <v>244</v>
      </c>
      <c r="H12" s="32">
        <f t="shared" ref="H12:L12" si="1">H13+H14+H15+H16</f>
        <v>209.2</v>
      </c>
      <c r="I12" s="32">
        <f t="shared" si="1"/>
        <v>206.63</v>
      </c>
      <c r="J12" s="32">
        <f t="shared" si="1"/>
        <v>228.24</v>
      </c>
      <c r="K12" s="32">
        <f t="shared" si="1"/>
        <v>229.45</v>
      </c>
      <c r="L12" s="32">
        <f t="shared" si="1"/>
        <v>256.58999999999997</v>
      </c>
      <c r="M12" s="32">
        <f t="shared" ref="M12:N12" si="2">M13+M14+M15+M16</f>
        <v>147.52000000000001</v>
      </c>
      <c r="N12" s="32">
        <f t="shared" si="2"/>
        <v>269.74</v>
      </c>
      <c r="O12" s="32">
        <f t="shared" ref="O12:P12" si="3">O13+O14+O15+O16</f>
        <v>270</v>
      </c>
      <c r="P12" s="32">
        <f t="shared" si="3"/>
        <v>270</v>
      </c>
      <c r="Q12" s="32">
        <f t="shared" ref="Q12" si="4">Q13+Q14+Q15+Q16</f>
        <v>270</v>
      </c>
      <c r="R12" s="32">
        <f>R13+R14+R15+R16</f>
        <v>2357.37</v>
      </c>
      <c r="S12" s="496" t="s">
        <v>140</v>
      </c>
    </row>
    <row r="13" spans="1:19" ht="19.5" customHeight="1" x14ac:dyDescent="0.2">
      <c r="A13" s="533"/>
      <c r="B13" s="553" t="s">
        <v>15</v>
      </c>
      <c r="C13" s="564"/>
      <c r="D13" s="518"/>
      <c r="E13" s="518"/>
      <c r="F13" s="170" t="s">
        <v>129</v>
      </c>
      <c r="G13" s="521"/>
      <c r="H13" s="40">
        <v>169.2</v>
      </c>
      <c r="I13" s="40">
        <v>188.53</v>
      </c>
      <c r="J13" s="40"/>
      <c r="K13" s="40"/>
      <c r="L13" s="40"/>
      <c r="M13" s="40"/>
      <c r="N13" s="40"/>
      <c r="O13" s="40"/>
      <c r="P13" s="40"/>
      <c r="Q13" s="40"/>
      <c r="R13" s="40">
        <f>J13+I13+H13+K13+L13+M13+N13+O13+P13+Q13</f>
        <v>357.73</v>
      </c>
      <c r="S13" s="497"/>
    </row>
    <row r="14" spans="1:19" ht="19.5" customHeight="1" x14ac:dyDescent="0.2">
      <c r="A14" s="533"/>
      <c r="B14" s="554"/>
      <c r="C14" s="564"/>
      <c r="D14" s="518"/>
      <c r="E14" s="518"/>
      <c r="F14" s="170" t="s">
        <v>121</v>
      </c>
      <c r="G14" s="521"/>
      <c r="H14" s="40"/>
      <c r="I14" s="40"/>
      <c r="J14" s="40">
        <v>208.96</v>
      </c>
      <c r="K14" s="40">
        <v>224.7</v>
      </c>
      <c r="L14" s="40">
        <v>236</v>
      </c>
      <c r="M14" s="40">
        <v>131.52000000000001</v>
      </c>
      <c r="N14" s="40">
        <v>236</v>
      </c>
      <c r="O14" s="40">
        <v>260</v>
      </c>
      <c r="P14" s="40">
        <v>260</v>
      </c>
      <c r="Q14" s="40">
        <v>260</v>
      </c>
      <c r="R14" s="40">
        <f t="shared" ref="R14:R16" si="5">J14+I14+H14+K14+L14+M14+N14+O14+P14+Q14</f>
        <v>1817.1799999999998</v>
      </c>
      <c r="S14" s="497"/>
    </row>
    <row r="15" spans="1:19" ht="19.5" customHeight="1" x14ac:dyDescent="0.2">
      <c r="A15" s="533"/>
      <c r="B15" s="553" t="s">
        <v>57</v>
      </c>
      <c r="C15" s="564"/>
      <c r="D15" s="518"/>
      <c r="E15" s="518"/>
      <c r="F15" s="170" t="s">
        <v>129</v>
      </c>
      <c r="G15" s="521"/>
      <c r="H15" s="40">
        <v>40</v>
      </c>
      <c r="I15" s="40">
        <v>18.100000000000001</v>
      </c>
      <c r="J15" s="40"/>
      <c r="K15" s="40"/>
      <c r="L15" s="40"/>
      <c r="M15" s="40"/>
      <c r="N15" s="40"/>
      <c r="O15" s="40"/>
      <c r="P15" s="40"/>
      <c r="Q15" s="40"/>
      <c r="R15" s="40">
        <f t="shared" si="5"/>
        <v>58.1</v>
      </c>
      <c r="S15" s="497"/>
    </row>
    <row r="16" spans="1:19" ht="19.5" customHeight="1" x14ac:dyDescent="0.2">
      <c r="A16" s="534"/>
      <c r="B16" s="555"/>
      <c r="C16" s="564"/>
      <c r="D16" s="519"/>
      <c r="E16" s="519"/>
      <c r="F16" s="170" t="s">
        <v>121</v>
      </c>
      <c r="G16" s="522"/>
      <c r="H16" s="42"/>
      <c r="I16" s="42"/>
      <c r="J16" s="42">
        <v>19.28</v>
      </c>
      <c r="K16" s="42">
        <v>4.75</v>
      </c>
      <c r="L16" s="42">
        <v>20.59</v>
      </c>
      <c r="M16" s="42">
        <v>16</v>
      </c>
      <c r="N16" s="42">
        <v>33.74</v>
      </c>
      <c r="O16" s="42">
        <v>10</v>
      </c>
      <c r="P16" s="306">
        <v>10</v>
      </c>
      <c r="Q16" s="306">
        <v>10</v>
      </c>
      <c r="R16" s="40">
        <f t="shared" si="5"/>
        <v>124.36000000000001</v>
      </c>
      <c r="S16" s="498"/>
    </row>
    <row r="17" spans="1:19" s="128" customFormat="1" ht="27" customHeight="1" x14ac:dyDescent="0.2">
      <c r="A17" s="537" t="s">
        <v>98</v>
      </c>
      <c r="B17" s="192" t="s">
        <v>36</v>
      </c>
      <c r="C17" s="564"/>
      <c r="D17" s="492" t="s">
        <v>39</v>
      </c>
      <c r="E17" s="492" t="s">
        <v>13</v>
      </c>
      <c r="F17" s="171"/>
      <c r="G17" s="505">
        <v>244</v>
      </c>
      <c r="H17" s="32"/>
      <c r="I17" s="32">
        <f>I18+I19+I20+I21</f>
        <v>17</v>
      </c>
      <c r="J17" s="32">
        <f t="shared" ref="J17:P17" si="6">J18+J19+J20+J21</f>
        <v>2.2999999999999998</v>
      </c>
      <c r="K17" s="32">
        <f t="shared" si="6"/>
        <v>3.88</v>
      </c>
      <c r="L17" s="32">
        <f t="shared" si="6"/>
        <v>2</v>
      </c>
      <c r="M17" s="32">
        <f t="shared" si="6"/>
        <v>0</v>
      </c>
      <c r="N17" s="32">
        <f t="shared" si="6"/>
        <v>5</v>
      </c>
      <c r="O17" s="32">
        <f t="shared" si="6"/>
        <v>5</v>
      </c>
      <c r="P17" s="32">
        <f t="shared" si="6"/>
        <v>5</v>
      </c>
      <c r="Q17" s="32">
        <f t="shared" ref="Q17" si="7">Q18+Q19+Q20+Q21</f>
        <v>5</v>
      </c>
      <c r="R17" s="32">
        <f>R18+R19+R20+R21</f>
        <v>45.18</v>
      </c>
      <c r="S17" s="496" t="s">
        <v>37</v>
      </c>
    </row>
    <row r="18" spans="1:19" s="128" customFormat="1" ht="16.5" customHeight="1" x14ac:dyDescent="0.2">
      <c r="A18" s="538"/>
      <c r="B18" s="523" t="s">
        <v>115</v>
      </c>
      <c r="C18" s="564"/>
      <c r="D18" s="501"/>
      <c r="E18" s="501"/>
      <c r="F18" s="172" t="s">
        <v>121</v>
      </c>
      <c r="G18" s="506"/>
      <c r="H18" s="200"/>
      <c r="I18" s="200"/>
      <c r="J18" s="200">
        <v>2.2999999999999998</v>
      </c>
      <c r="K18" s="200">
        <v>3.88</v>
      </c>
      <c r="L18" s="200">
        <v>2</v>
      </c>
      <c r="M18" s="200"/>
      <c r="N18" s="200"/>
      <c r="O18" s="200"/>
      <c r="P18" s="200"/>
      <c r="Q18" s="200"/>
      <c r="R18" s="200">
        <f>H18+I18+J18+K18+L18+M18+N18+O18+P18+Q18</f>
        <v>8.18</v>
      </c>
      <c r="S18" s="497"/>
    </row>
    <row r="19" spans="1:19" s="128" customFormat="1" ht="16.5" customHeight="1" x14ac:dyDescent="0.2">
      <c r="A19" s="538"/>
      <c r="B19" s="524"/>
      <c r="C19" s="564"/>
      <c r="D19" s="501"/>
      <c r="E19" s="501"/>
      <c r="F19" s="172" t="s">
        <v>175</v>
      </c>
      <c r="G19" s="506"/>
      <c r="H19" s="200"/>
      <c r="I19" s="200"/>
      <c r="J19" s="200"/>
      <c r="K19" s="200"/>
      <c r="L19" s="200"/>
      <c r="M19" s="200"/>
      <c r="N19" s="200">
        <v>5</v>
      </c>
      <c r="O19" s="200">
        <v>5</v>
      </c>
      <c r="P19" s="200">
        <v>5</v>
      </c>
      <c r="Q19" s="200">
        <v>5</v>
      </c>
      <c r="R19" s="200">
        <f t="shared" ref="R19:R21" si="8">H19+I19+J19+K19+L19+M19+N19+O19+P19+Q19</f>
        <v>20</v>
      </c>
      <c r="S19" s="497"/>
    </row>
    <row r="20" spans="1:19" s="129" customFormat="1" ht="16.5" customHeight="1" x14ac:dyDescent="0.2">
      <c r="A20" s="538"/>
      <c r="B20" s="525"/>
      <c r="C20" s="564"/>
      <c r="D20" s="501"/>
      <c r="E20" s="501"/>
      <c r="F20" s="172" t="s">
        <v>129</v>
      </c>
      <c r="G20" s="506"/>
      <c r="H20" s="201"/>
      <c r="I20" s="201">
        <v>7</v>
      </c>
      <c r="J20" s="201"/>
      <c r="K20" s="201"/>
      <c r="L20" s="201"/>
      <c r="M20" s="201"/>
      <c r="N20" s="201"/>
      <c r="O20" s="201"/>
      <c r="P20" s="200"/>
      <c r="Q20" s="200"/>
      <c r="R20" s="200">
        <f t="shared" si="8"/>
        <v>7</v>
      </c>
      <c r="S20" s="497"/>
    </row>
    <row r="21" spans="1:19" s="129" customFormat="1" ht="21" customHeight="1" x14ac:dyDescent="0.2">
      <c r="A21" s="539"/>
      <c r="B21" s="187" t="s">
        <v>63</v>
      </c>
      <c r="C21" s="564"/>
      <c r="D21" s="493"/>
      <c r="E21" s="493"/>
      <c r="F21" s="173" t="s">
        <v>129</v>
      </c>
      <c r="G21" s="507"/>
      <c r="H21" s="201"/>
      <c r="I21" s="201">
        <v>10</v>
      </c>
      <c r="J21" s="201"/>
      <c r="K21" s="201"/>
      <c r="L21" s="201"/>
      <c r="M21" s="201"/>
      <c r="N21" s="201"/>
      <c r="O21" s="201"/>
      <c r="P21" s="200"/>
      <c r="Q21" s="200"/>
      <c r="R21" s="200">
        <f t="shared" si="8"/>
        <v>10</v>
      </c>
      <c r="S21" s="497"/>
    </row>
    <row r="22" spans="1:19" s="131" customFormat="1" ht="32.25" customHeight="1" x14ac:dyDescent="0.25">
      <c r="A22" s="565" t="s">
        <v>99</v>
      </c>
      <c r="B22" s="188" t="s">
        <v>42</v>
      </c>
      <c r="C22" s="564"/>
      <c r="D22" s="540" t="s">
        <v>39</v>
      </c>
      <c r="E22" s="540" t="s">
        <v>49</v>
      </c>
      <c r="F22" s="508" t="s">
        <v>129</v>
      </c>
      <c r="G22" s="511">
        <v>244</v>
      </c>
      <c r="H22" s="43">
        <f t="shared" ref="H22:L22" si="9">H23+H24+H25+H26+H28+H29+H27</f>
        <v>70</v>
      </c>
      <c r="I22" s="130">
        <f t="shared" si="9"/>
        <v>37.76</v>
      </c>
      <c r="J22" s="43">
        <f t="shared" si="9"/>
        <v>0</v>
      </c>
      <c r="K22" s="43">
        <f t="shared" si="9"/>
        <v>0</v>
      </c>
      <c r="L22" s="43">
        <f t="shared" si="9"/>
        <v>0</v>
      </c>
      <c r="M22" s="43">
        <f t="shared" ref="M22:N22" si="10">M23+M24+M25+M26+M28+M29+M27</f>
        <v>0</v>
      </c>
      <c r="N22" s="43">
        <f t="shared" si="10"/>
        <v>0</v>
      </c>
      <c r="O22" s="43">
        <f t="shared" ref="O22:P22" si="11">O23+O24+O25+O26+O28+O29+O27</f>
        <v>0</v>
      </c>
      <c r="P22" s="43">
        <f t="shared" si="11"/>
        <v>0</v>
      </c>
      <c r="Q22" s="43">
        <f t="shared" ref="Q22" si="12">Q23+Q24+Q25+Q26+Q28+Q29+Q27</f>
        <v>0</v>
      </c>
      <c r="R22" s="43">
        <f>R23+R24+R25+R26+R28+R29+R27</f>
        <v>107.75999999999999</v>
      </c>
      <c r="S22" s="497"/>
    </row>
    <row r="23" spans="1:19" ht="16.5" customHeight="1" x14ac:dyDescent="0.2">
      <c r="A23" s="566"/>
      <c r="B23" s="189" t="s">
        <v>43</v>
      </c>
      <c r="C23" s="564"/>
      <c r="D23" s="541"/>
      <c r="E23" s="541"/>
      <c r="F23" s="509"/>
      <c r="G23" s="512"/>
      <c r="H23" s="41">
        <v>25</v>
      </c>
      <c r="I23" s="132"/>
      <c r="J23" s="41"/>
      <c r="K23" s="41"/>
      <c r="L23" s="41"/>
      <c r="M23" s="41"/>
      <c r="N23" s="41"/>
      <c r="O23" s="41"/>
      <c r="P23" s="41"/>
      <c r="Q23" s="41"/>
      <c r="R23" s="41">
        <f>H23+I23+J23+K23+L23+M23+N23+O23+P23+Q23</f>
        <v>25</v>
      </c>
      <c r="S23" s="497"/>
    </row>
    <row r="24" spans="1:19" ht="21" hidden="1" customHeight="1" x14ac:dyDescent="0.2">
      <c r="A24" s="566"/>
      <c r="B24" s="189" t="s">
        <v>44</v>
      </c>
      <c r="C24" s="564"/>
      <c r="D24" s="541"/>
      <c r="E24" s="541"/>
      <c r="F24" s="509"/>
      <c r="G24" s="512"/>
      <c r="H24" s="41"/>
      <c r="I24" s="132"/>
      <c r="J24" s="41"/>
      <c r="K24" s="41"/>
      <c r="L24" s="41"/>
      <c r="M24" s="41"/>
      <c r="N24" s="41"/>
      <c r="O24" s="41"/>
      <c r="P24" s="41"/>
      <c r="Q24" s="41"/>
      <c r="R24" s="41">
        <f t="shared" ref="R24:R29" si="13">H24+I24+J24+K24+L24+M24+N24+O24+P24+Q24</f>
        <v>0</v>
      </c>
      <c r="S24" s="497"/>
    </row>
    <row r="25" spans="1:19" ht="21" hidden="1" customHeight="1" x14ac:dyDescent="0.2">
      <c r="A25" s="566"/>
      <c r="B25" s="189" t="s">
        <v>45</v>
      </c>
      <c r="C25" s="564"/>
      <c r="D25" s="541"/>
      <c r="E25" s="541"/>
      <c r="F25" s="509"/>
      <c r="G25" s="512"/>
      <c r="H25" s="41"/>
      <c r="I25" s="132"/>
      <c r="J25" s="41"/>
      <c r="K25" s="41"/>
      <c r="L25" s="41"/>
      <c r="M25" s="41"/>
      <c r="N25" s="41"/>
      <c r="O25" s="41"/>
      <c r="P25" s="41"/>
      <c r="Q25" s="41"/>
      <c r="R25" s="41">
        <f t="shared" si="13"/>
        <v>0</v>
      </c>
      <c r="S25" s="497"/>
    </row>
    <row r="26" spans="1:19" ht="17.25" customHeight="1" x14ac:dyDescent="0.2">
      <c r="A26" s="566"/>
      <c r="B26" s="189" t="s">
        <v>46</v>
      </c>
      <c r="C26" s="564"/>
      <c r="D26" s="541"/>
      <c r="E26" s="541"/>
      <c r="F26" s="509"/>
      <c r="G26" s="512"/>
      <c r="H26" s="41"/>
      <c r="I26" s="132">
        <v>37.76</v>
      </c>
      <c r="J26" s="41"/>
      <c r="K26" s="41"/>
      <c r="L26" s="41"/>
      <c r="M26" s="41"/>
      <c r="N26" s="41"/>
      <c r="O26" s="41"/>
      <c r="P26" s="41"/>
      <c r="Q26" s="41"/>
      <c r="R26" s="41">
        <f t="shared" si="13"/>
        <v>37.76</v>
      </c>
      <c r="S26" s="497"/>
    </row>
    <row r="27" spans="1:19" ht="21" hidden="1" customHeight="1" x14ac:dyDescent="0.2">
      <c r="A27" s="566"/>
      <c r="B27" s="189" t="s">
        <v>52</v>
      </c>
      <c r="C27" s="564"/>
      <c r="D27" s="541"/>
      <c r="E27" s="541"/>
      <c r="F27" s="509"/>
      <c r="G27" s="51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>
        <f t="shared" si="13"/>
        <v>0</v>
      </c>
      <c r="S27" s="497"/>
    </row>
    <row r="28" spans="1:19" ht="19.5" customHeight="1" x14ac:dyDescent="0.2">
      <c r="A28" s="566"/>
      <c r="B28" s="189" t="s">
        <v>48</v>
      </c>
      <c r="C28" s="564"/>
      <c r="D28" s="541"/>
      <c r="E28" s="541"/>
      <c r="F28" s="509"/>
      <c r="G28" s="512"/>
      <c r="H28" s="41">
        <v>45</v>
      </c>
      <c r="I28" s="41"/>
      <c r="J28" s="41"/>
      <c r="K28" s="41"/>
      <c r="L28" s="41"/>
      <c r="M28" s="41"/>
      <c r="N28" s="41"/>
      <c r="O28" s="41"/>
      <c r="P28" s="41"/>
      <c r="Q28" s="41"/>
      <c r="R28" s="41">
        <f t="shared" si="13"/>
        <v>45</v>
      </c>
      <c r="S28" s="497"/>
    </row>
    <row r="29" spans="1:19" ht="18.75" customHeight="1" x14ac:dyDescent="0.2">
      <c r="A29" s="567"/>
      <c r="B29" s="190" t="s">
        <v>47</v>
      </c>
      <c r="C29" s="564"/>
      <c r="D29" s="542"/>
      <c r="E29" s="542"/>
      <c r="F29" s="510"/>
      <c r="G29" s="513"/>
      <c r="H29" s="44"/>
      <c r="I29" s="44"/>
      <c r="J29" s="44"/>
      <c r="K29" s="44"/>
      <c r="L29" s="44"/>
      <c r="M29" s="44"/>
      <c r="N29" s="44"/>
      <c r="O29" s="44"/>
      <c r="P29" s="307"/>
      <c r="Q29" s="307"/>
      <c r="R29" s="41">
        <f t="shared" si="13"/>
        <v>0</v>
      </c>
      <c r="S29" s="498"/>
    </row>
    <row r="30" spans="1:19" s="128" customFormat="1" ht="30" customHeight="1" x14ac:dyDescent="0.2">
      <c r="A30" s="537" t="s">
        <v>100</v>
      </c>
      <c r="B30" s="191" t="s">
        <v>64</v>
      </c>
      <c r="C30" s="564"/>
      <c r="D30" s="371" t="s">
        <v>39</v>
      </c>
      <c r="E30" s="371" t="s">
        <v>13</v>
      </c>
      <c r="F30" s="45"/>
      <c r="G30" s="46">
        <v>244</v>
      </c>
      <c r="H30" s="47">
        <f>H31+H32+H33</f>
        <v>10</v>
      </c>
      <c r="I30" s="47">
        <f t="shared" ref="I30:R30" si="14">I31+I32+I33</f>
        <v>0</v>
      </c>
      <c r="J30" s="47">
        <f t="shared" si="14"/>
        <v>6</v>
      </c>
      <c r="K30" s="47">
        <f t="shared" si="14"/>
        <v>5.25</v>
      </c>
      <c r="L30" s="47">
        <f t="shared" si="14"/>
        <v>3</v>
      </c>
      <c r="M30" s="47">
        <f t="shared" si="14"/>
        <v>0</v>
      </c>
      <c r="N30" s="47">
        <f t="shared" ref="N30:P30" si="15">N31+N32+N33</f>
        <v>0</v>
      </c>
      <c r="O30" s="47">
        <f t="shared" si="15"/>
        <v>0</v>
      </c>
      <c r="P30" s="47">
        <f t="shared" si="15"/>
        <v>0</v>
      </c>
      <c r="Q30" s="47">
        <f t="shared" ref="Q30" si="16">Q31+Q32+Q33</f>
        <v>0</v>
      </c>
      <c r="R30" s="47">
        <f t="shared" si="14"/>
        <v>24.25</v>
      </c>
      <c r="S30" s="502" t="s">
        <v>38</v>
      </c>
    </row>
    <row r="31" spans="1:19" s="128" customFormat="1" ht="15" customHeight="1" x14ac:dyDescent="0.2">
      <c r="A31" s="538"/>
      <c r="B31" s="187" t="s">
        <v>63</v>
      </c>
      <c r="C31" s="564"/>
      <c r="D31" s="48" t="s">
        <v>39</v>
      </c>
      <c r="E31" s="48" t="s">
        <v>13</v>
      </c>
      <c r="F31" s="48" t="s">
        <v>129</v>
      </c>
      <c r="G31" s="373">
        <v>244</v>
      </c>
      <c r="H31" s="49">
        <v>10</v>
      </c>
      <c r="I31" s="49"/>
      <c r="J31" s="49"/>
      <c r="K31" s="49"/>
      <c r="L31" s="49"/>
      <c r="M31" s="49"/>
      <c r="N31" s="49"/>
      <c r="O31" s="49"/>
      <c r="P31" s="49"/>
      <c r="Q31" s="49"/>
      <c r="R31" s="49">
        <f>J31+I31+H31+K31+L31+M31+N31+O31+P31+Q31</f>
        <v>10</v>
      </c>
      <c r="S31" s="503"/>
    </row>
    <row r="32" spans="1:19" s="128" customFormat="1" ht="15" customHeight="1" x14ac:dyDescent="0.2">
      <c r="A32" s="538"/>
      <c r="B32" s="187" t="s">
        <v>114</v>
      </c>
      <c r="C32" s="564"/>
      <c r="D32" s="179" t="s">
        <v>39</v>
      </c>
      <c r="E32" s="179" t="s">
        <v>13</v>
      </c>
      <c r="F32" s="179" t="s">
        <v>121</v>
      </c>
      <c r="G32" s="180">
        <v>244</v>
      </c>
      <c r="H32" s="181"/>
      <c r="I32" s="181"/>
      <c r="J32" s="181">
        <v>6</v>
      </c>
      <c r="K32" s="181">
        <v>0</v>
      </c>
      <c r="L32" s="181">
        <v>3</v>
      </c>
      <c r="M32" s="181"/>
      <c r="N32" s="181"/>
      <c r="O32" s="181"/>
      <c r="P32" s="49"/>
      <c r="Q32" s="49"/>
      <c r="R32" s="49">
        <f t="shared" ref="R32:R36" si="17">J32+I32+H32+K32+L32+M32+N32+O32+P32+Q32</f>
        <v>9</v>
      </c>
      <c r="S32" s="504"/>
    </row>
    <row r="33" spans="1:20" s="128" customFormat="1" ht="15" customHeight="1" x14ac:dyDescent="0.2">
      <c r="A33" s="368"/>
      <c r="B33" s="187" t="s">
        <v>43</v>
      </c>
      <c r="C33" s="564"/>
      <c r="D33" s="179" t="s">
        <v>39</v>
      </c>
      <c r="E33" s="179" t="s">
        <v>13</v>
      </c>
      <c r="F33" s="179" t="s">
        <v>175</v>
      </c>
      <c r="G33" s="180">
        <v>244</v>
      </c>
      <c r="H33" s="181"/>
      <c r="I33" s="181"/>
      <c r="J33" s="181"/>
      <c r="K33" s="181">
        <v>5.25</v>
      </c>
      <c r="L33" s="181"/>
      <c r="M33" s="181"/>
      <c r="N33" s="181"/>
      <c r="O33" s="181"/>
      <c r="P33" s="49"/>
      <c r="Q33" s="49"/>
      <c r="R33" s="49">
        <f t="shared" si="17"/>
        <v>5.25</v>
      </c>
      <c r="S33" s="374"/>
    </row>
    <row r="34" spans="1:20" s="128" customFormat="1" ht="20.25" customHeight="1" x14ac:dyDescent="0.2">
      <c r="A34" s="537" t="s">
        <v>101</v>
      </c>
      <c r="B34" s="543" t="s">
        <v>51</v>
      </c>
      <c r="C34" s="564"/>
      <c r="D34" s="372" t="s">
        <v>39</v>
      </c>
      <c r="E34" s="372" t="s">
        <v>13</v>
      </c>
      <c r="F34" s="183" t="s">
        <v>130</v>
      </c>
      <c r="G34" s="184">
        <v>244</v>
      </c>
      <c r="H34" s="185">
        <v>52.18</v>
      </c>
      <c r="I34" s="185">
        <v>50.26</v>
      </c>
      <c r="J34" s="185"/>
      <c r="K34" s="185"/>
      <c r="L34" s="185"/>
      <c r="M34" s="185"/>
      <c r="N34" s="185"/>
      <c r="O34" s="185"/>
      <c r="P34" s="185"/>
      <c r="Q34" s="185"/>
      <c r="R34" s="49">
        <f t="shared" si="17"/>
        <v>102.44</v>
      </c>
      <c r="S34" s="480" t="s">
        <v>53</v>
      </c>
    </row>
    <row r="35" spans="1:20" s="128" customFormat="1" ht="20.25" customHeight="1" x14ac:dyDescent="0.2">
      <c r="A35" s="539"/>
      <c r="B35" s="544"/>
      <c r="C35" s="564"/>
      <c r="D35" s="372" t="s">
        <v>39</v>
      </c>
      <c r="E35" s="372" t="s">
        <v>13</v>
      </c>
      <c r="F35" s="183" t="s">
        <v>141</v>
      </c>
      <c r="G35" s="184">
        <v>244</v>
      </c>
      <c r="H35" s="185"/>
      <c r="I35" s="185"/>
      <c r="J35" s="185">
        <v>50.5</v>
      </c>
      <c r="K35" s="185">
        <v>55.9</v>
      </c>
      <c r="L35" s="185">
        <v>67.099999999999994</v>
      </c>
      <c r="M35" s="185">
        <v>33.6</v>
      </c>
      <c r="N35" s="185">
        <v>67.099999999999994</v>
      </c>
      <c r="O35" s="185"/>
      <c r="P35" s="185"/>
      <c r="Q35" s="185"/>
      <c r="R35" s="49">
        <f t="shared" si="17"/>
        <v>274.2</v>
      </c>
      <c r="S35" s="482"/>
    </row>
    <row r="36" spans="1:20" s="248" customFormat="1" ht="35.25" customHeight="1" x14ac:dyDescent="0.2">
      <c r="A36" s="193" t="s">
        <v>102</v>
      </c>
      <c r="B36" s="247" t="s">
        <v>162</v>
      </c>
      <c r="C36" s="564"/>
      <c r="D36" s="369" t="s">
        <v>39</v>
      </c>
      <c r="E36" s="381" t="s">
        <v>13</v>
      </c>
      <c r="F36" s="381" t="s">
        <v>159</v>
      </c>
      <c r="G36" s="195">
        <v>244</v>
      </c>
      <c r="H36" s="196"/>
      <c r="I36" s="182"/>
      <c r="J36" s="212">
        <v>60.14</v>
      </c>
      <c r="K36" s="182"/>
      <c r="L36" s="182"/>
      <c r="M36" s="182"/>
      <c r="N36" s="182"/>
      <c r="O36" s="182"/>
      <c r="P36" s="308"/>
      <c r="Q36" s="308"/>
      <c r="R36" s="49">
        <f t="shared" si="17"/>
        <v>60.14</v>
      </c>
      <c r="S36" s="258" t="s">
        <v>118</v>
      </c>
    </row>
    <row r="37" spans="1:20" s="128" customFormat="1" ht="18.600000000000001" customHeight="1" x14ac:dyDescent="0.2">
      <c r="A37" s="537" t="s">
        <v>103</v>
      </c>
      <c r="B37" s="231" t="s">
        <v>166</v>
      </c>
      <c r="C37" s="564"/>
      <c r="D37" s="492" t="s">
        <v>39</v>
      </c>
      <c r="E37" s="492" t="s">
        <v>13</v>
      </c>
      <c r="F37" s="45"/>
      <c r="G37" s="561">
        <v>244</v>
      </c>
      <c r="H37" s="47">
        <f>H38+H39</f>
        <v>0</v>
      </c>
      <c r="I37" s="47">
        <f t="shared" ref="I37:R37" si="18">I38+I39</f>
        <v>0</v>
      </c>
      <c r="J37" s="47">
        <f t="shared" si="18"/>
        <v>0</v>
      </c>
      <c r="K37" s="47">
        <f t="shared" si="18"/>
        <v>215.83</v>
      </c>
      <c r="L37" s="47">
        <f t="shared" si="18"/>
        <v>0</v>
      </c>
      <c r="M37" s="47">
        <f t="shared" si="18"/>
        <v>0</v>
      </c>
      <c r="N37" s="47">
        <f t="shared" ref="N37:P37" si="19">N38+N39</f>
        <v>0</v>
      </c>
      <c r="O37" s="47">
        <f t="shared" si="19"/>
        <v>0</v>
      </c>
      <c r="P37" s="47">
        <f t="shared" si="19"/>
        <v>0</v>
      </c>
      <c r="Q37" s="47">
        <f t="shared" ref="Q37" si="20">Q38+Q39</f>
        <v>0</v>
      </c>
      <c r="R37" s="47">
        <f t="shared" si="18"/>
        <v>215.83</v>
      </c>
      <c r="S37" s="480" t="s">
        <v>179</v>
      </c>
      <c r="T37" s="194"/>
    </row>
    <row r="38" spans="1:20" x14ac:dyDescent="0.2">
      <c r="A38" s="538"/>
      <c r="B38" s="499" t="s">
        <v>167</v>
      </c>
      <c r="C38" s="564"/>
      <c r="D38" s="501"/>
      <c r="E38" s="501"/>
      <c r="F38" s="232">
        <v>4910077410</v>
      </c>
      <c r="G38" s="419"/>
      <c r="H38" s="236"/>
      <c r="I38" s="236"/>
      <c r="J38" s="236"/>
      <c r="K38" s="236">
        <v>214.8</v>
      </c>
      <c r="L38" s="236"/>
      <c r="M38" s="236"/>
      <c r="N38" s="236"/>
      <c r="O38" s="236"/>
      <c r="P38" s="237"/>
      <c r="Q38" s="237"/>
      <c r="R38" s="237">
        <f>H38+I38+J38+K38+L38+M38+N38+O38+P38+Q38</f>
        <v>214.8</v>
      </c>
      <c r="S38" s="481"/>
    </row>
    <row r="39" spans="1:20" x14ac:dyDescent="0.2">
      <c r="A39" s="539"/>
      <c r="B39" s="500"/>
      <c r="C39" s="564"/>
      <c r="D39" s="493"/>
      <c r="E39" s="493"/>
      <c r="F39" s="234" t="s">
        <v>171</v>
      </c>
      <c r="G39" s="562"/>
      <c r="H39" s="238"/>
      <c r="I39" s="238"/>
      <c r="J39" s="238"/>
      <c r="K39" s="238">
        <v>1.03</v>
      </c>
      <c r="L39" s="238"/>
      <c r="M39" s="238"/>
      <c r="N39" s="238"/>
      <c r="O39" s="238"/>
      <c r="P39" s="309"/>
      <c r="Q39" s="309"/>
      <c r="R39" s="237">
        <f>H39+I39+J39+K39+L39+M39+N39+O39+P39+Q39</f>
        <v>1.03</v>
      </c>
      <c r="S39" s="482"/>
    </row>
    <row r="40" spans="1:20" x14ac:dyDescent="0.2">
      <c r="A40" s="478" t="s">
        <v>104</v>
      </c>
      <c r="B40" s="230" t="s">
        <v>168</v>
      </c>
      <c r="C40" s="564"/>
      <c r="D40" s="484" t="s">
        <v>39</v>
      </c>
      <c r="E40" s="484" t="s">
        <v>13</v>
      </c>
      <c r="F40" s="233"/>
      <c r="G40" s="484" t="s">
        <v>170</v>
      </c>
      <c r="H40" s="243">
        <f>H41+H42</f>
        <v>0</v>
      </c>
      <c r="I40" s="243">
        <f t="shared" ref="I40:R40" si="21">I41+I42</f>
        <v>0</v>
      </c>
      <c r="J40" s="243">
        <f t="shared" si="21"/>
        <v>0</v>
      </c>
      <c r="K40" s="243">
        <f t="shared" si="21"/>
        <v>246.1</v>
      </c>
      <c r="L40" s="243">
        <f t="shared" si="21"/>
        <v>0</v>
      </c>
      <c r="M40" s="243">
        <f t="shared" si="21"/>
        <v>0</v>
      </c>
      <c r="N40" s="243">
        <f t="shared" ref="N40:P40" si="22">N41+N42</f>
        <v>0</v>
      </c>
      <c r="O40" s="243">
        <f t="shared" si="22"/>
        <v>0</v>
      </c>
      <c r="P40" s="243">
        <f t="shared" si="22"/>
        <v>0</v>
      </c>
      <c r="Q40" s="243">
        <f t="shared" ref="Q40" si="23">Q41+Q42</f>
        <v>0</v>
      </c>
      <c r="R40" s="243">
        <f t="shared" si="21"/>
        <v>246.1</v>
      </c>
      <c r="S40" s="487" t="s">
        <v>178</v>
      </c>
    </row>
    <row r="41" spans="1:20" x14ac:dyDescent="0.2">
      <c r="A41" s="479"/>
      <c r="B41" s="260" t="s">
        <v>169</v>
      </c>
      <c r="C41" s="564"/>
      <c r="D41" s="485"/>
      <c r="E41" s="485"/>
      <c r="F41" s="235" t="s">
        <v>172</v>
      </c>
      <c r="G41" s="485"/>
      <c r="H41" s="236"/>
      <c r="I41" s="236"/>
      <c r="J41" s="236"/>
      <c r="K41" s="236">
        <v>245.1</v>
      </c>
      <c r="L41" s="236"/>
      <c r="M41" s="236"/>
      <c r="N41" s="236"/>
      <c r="O41" s="236"/>
      <c r="P41" s="237"/>
      <c r="Q41" s="237"/>
      <c r="R41" s="237">
        <f>H41+I41+J41+K41+L41+M41+N41+O41+P41+Q41</f>
        <v>245.1</v>
      </c>
      <c r="S41" s="488"/>
    </row>
    <row r="42" spans="1:20" x14ac:dyDescent="0.2">
      <c r="A42" s="479"/>
      <c r="B42" s="232"/>
      <c r="C42" s="564"/>
      <c r="D42" s="485"/>
      <c r="E42" s="485"/>
      <c r="F42" s="239" t="s">
        <v>173</v>
      </c>
      <c r="G42" s="485"/>
      <c r="H42" s="240"/>
      <c r="I42" s="240"/>
      <c r="J42" s="240"/>
      <c r="K42" s="240">
        <v>1</v>
      </c>
      <c r="L42" s="240"/>
      <c r="M42" s="240"/>
      <c r="N42" s="240"/>
      <c r="O42" s="240"/>
      <c r="P42" s="309"/>
      <c r="Q42" s="309"/>
      <c r="R42" s="237">
        <f>H42+I42+J42+K42+L42+M42+N42+O42+P42+Q42</f>
        <v>1</v>
      </c>
      <c r="S42" s="488"/>
    </row>
    <row r="43" spans="1:20" ht="30" customHeight="1" x14ac:dyDescent="0.2">
      <c r="A43" s="241" t="s">
        <v>147</v>
      </c>
      <c r="B43" s="242" t="s">
        <v>174</v>
      </c>
      <c r="C43" s="564"/>
      <c r="D43" s="244" t="s">
        <v>39</v>
      </c>
      <c r="E43" s="244" t="s">
        <v>13</v>
      </c>
      <c r="F43" s="244" t="s">
        <v>175</v>
      </c>
      <c r="G43" s="244" t="s">
        <v>170</v>
      </c>
      <c r="H43" s="245"/>
      <c r="I43" s="245"/>
      <c r="J43" s="245"/>
      <c r="K43" s="244" t="s">
        <v>180</v>
      </c>
      <c r="L43" s="244" t="s">
        <v>180</v>
      </c>
      <c r="M43" s="244" t="s">
        <v>180</v>
      </c>
      <c r="N43" s="244" t="s">
        <v>180</v>
      </c>
      <c r="O43" s="244" t="s">
        <v>180</v>
      </c>
      <c r="P43" s="244" t="s">
        <v>180</v>
      </c>
      <c r="Q43" s="244" t="s">
        <v>180</v>
      </c>
      <c r="R43" s="246">
        <f>H43+I43+J43+K43+L43+M43+N43+O43+P43+Q43</f>
        <v>9.1</v>
      </c>
      <c r="S43" s="259" t="s">
        <v>118</v>
      </c>
    </row>
    <row r="44" spans="1:20" ht="30" customHeight="1" x14ac:dyDescent="0.2">
      <c r="A44" s="241" t="s">
        <v>148</v>
      </c>
      <c r="B44" s="242" t="s">
        <v>176</v>
      </c>
      <c r="C44" s="564"/>
      <c r="D44" s="244" t="s">
        <v>39</v>
      </c>
      <c r="E44" s="244" t="s">
        <v>13</v>
      </c>
      <c r="F44" s="244" t="s">
        <v>175</v>
      </c>
      <c r="G44" s="244" t="s">
        <v>170</v>
      </c>
      <c r="H44" s="245"/>
      <c r="I44" s="245"/>
      <c r="J44" s="245"/>
      <c r="K44" s="244">
        <v>26.04</v>
      </c>
      <c r="L44" s="244" t="s">
        <v>195</v>
      </c>
      <c r="M44" s="245"/>
      <c r="N44" s="245"/>
      <c r="O44" s="245"/>
      <c r="P44" s="310"/>
      <c r="Q44" s="310"/>
      <c r="R44" s="246">
        <f>H44+I44+J44+K44+L44+M44+N44+O44+P44+Q44</f>
        <v>72.91</v>
      </c>
      <c r="S44" s="259" t="s">
        <v>177</v>
      </c>
    </row>
    <row r="45" spans="1:20" ht="30" customHeight="1" x14ac:dyDescent="0.2">
      <c r="A45" s="241" t="s">
        <v>149</v>
      </c>
      <c r="B45" s="242" t="s">
        <v>181</v>
      </c>
      <c r="C45" s="564"/>
      <c r="D45" s="244" t="s">
        <v>39</v>
      </c>
      <c r="E45" s="244" t="s">
        <v>13</v>
      </c>
      <c r="F45" s="244" t="s">
        <v>175</v>
      </c>
      <c r="G45" s="244" t="s">
        <v>170</v>
      </c>
      <c r="H45" s="245"/>
      <c r="I45" s="245"/>
      <c r="J45" s="245"/>
      <c r="K45" s="244" t="s">
        <v>182</v>
      </c>
      <c r="L45" s="276">
        <v>10</v>
      </c>
      <c r="M45" s="290">
        <v>5.2</v>
      </c>
      <c r="N45" s="290">
        <v>5.2</v>
      </c>
      <c r="O45" s="290">
        <v>10</v>
      </c>
      <c r="P45" s="246">
        <v>10</v>
      </c>
      <c r="Q45" s="246">
        <v>10</v>
      </c>
      <c r="R45" s="246">
        <f t="shared" ref="R45:R46" si="24">H45+I45+J45+K45+L45+M45+N45+O45+P45+Q45</f>
        <v>54.4</v>
      </c>
      <c r="S45" s="259" t="s">
        <v>177</v>
      </c>
    </row>
    <row r="46" spans="1:20" ht="30" customHeight="1" x14ac:dyDescent="0.2">
      <c r="A46" s="241" t="s">
        <v>154</v>
      </c>
      <c r="B46" s="242" t="s">
        <v>184</v>
      </c>
      <c r="C46" s="564"/>
      <c r="D46" s="244" t="s">
        <v>39</v>
      </c>
      <c r="E46" s="244" t="s">
        <v>13</v>
      </c>
      <c r="F46" s="244" t="s">
        <v>175</v>
      </c>
      <c r="G46" s="244" t="s">
        <v>170</v>
      </c>
      <c r="H46" s="245"/>
      <c r="I46" s="245"/>
      <c r="J46" s="245"/>
      <c r="K46" s="244" t="s">
        <v>183</v>
      </c>
      <c r="L46" s="245"/>
      <c r="M46" s="245"/>
      <c r="N46" s="245"/>
      <c r="O46" s="245"/>
      <c r="P46" s="310"/>
      <c r="Q46" s="310"/>
      <c r="R46" s="246">
        <f t="shared" si="24"/>
        <v>10.25</v>
      </c>
      <c r="S46" s="259" t="s">
        <v>177</v>
      </c>
    </row>
    <row r="47" spans="1:20" s="128" customFormat="1" ht="18.600000000000001" customHeight="1" x14ac:dyDescent="0.2">
      <c r="A47" s="558" t="s">
        <v>156</v>
      </c>
      <c r="B47" s="231" t="s">
        <v>192</v>
      </c>
      <c r="C47" s="564"/>
      <c r="D47" s="492" t="s">
        <v>39</v>
      </c>
      <c r="E47" s="492" t="s">
        <v>13</v>
      </c>
      <c r="F47" s="45"/>
      <c r="G47" s="561">
        <v>244</v>
      </c>
      <c r="H47" s="47">
        <f>H48+H49</f>
        <v>0</v>
      </c>
      <c r="I47" s="47">
        <f t="shared" ref="I47:R47" si="25">I48+I49</f>
        <v>0</v>
      </c>
      <c r="J47" s="47">
        <f t="shared" si="25"/>
        <v>0</v>
      </c>
      <c r="K47" s="47">
        <f t="shared" si="25"/>
        <v>0</v>
      </c>
      <c r="L47" s="47">
        <f t="shared" si="25"/>
        <v>330</v>
      </c>
      <c r="M47" s="47">
        <f t="shared" si="25"/>
        <v>0</v>
      </c>
      <c r="N47" s="47">
        <f t="shared" si="25"/>
        <v>0</v>
      </c>
      <c r="O47" s="47">
        <f t="shared" ref="O47:P47" si="26">O48+O49</f>
        <v>0</v>
      </c>
      <c r="P47" s="47">
        <f t="shared" si="26"/>
        <v>0</v>
      </c>
      <c r="Q47" s="47">
        <f t="shared" ref="Q47" si="27">Q48+Q49</f>
        <v>0</v>
      </c>
      <c r="R47" s="47">
        <f t="shared" si="25"/>
        <v>330</v>
      </c>
      <c r="S47" s="480" t="s">
        <v>179</v>
      </c>
      <c r="T47" s="194"/>
    </row>
    <row r="48" spans="1:20" x14ac:dyDescent="0.2">
      <c r="A48" s="559"/>
      <c r="B48" s="499" t="s">
        <v>167</v>
      </c>
      <c r="C48" s="564"/>
      <c r="D48" s="501"/>
      <c r="E48" s="501"/>
      <c r="F48" s="232">
        <v>4910077410</v>
      </c>
      <c r="G48" s="419"/>
      <c r="H48" s="236"/>
      <c r="I48" s="236"/>
      <c r="J48" s="236"/>
      <c r="K48" s="236"/>
      <c r="L48" s="236">
        <v>326.10000000000002</v>
      </c>
      <c r="M48" s="236"/>
      <c r="N48" s="236"/>
      <c r="O48" s="236"/>
      <c r="P48" s="237"/>
      <c r="Q48" s="237"/>
      <c r="R48" s="237">
        <f>H48+I48+J48+K48+L48+M48+N48+O48+P48+Q48</f>
        <v>326.10000000000002</v>
      </c>
      <c r="S48" s="481"/>
    </row>
    <row r="49" spans="1:19" x14ac:dyDescent="0.2">
      <c r="A49" s="560"/>
      <c r="B49" s="500"/>
      <c r="C49" s="564"/>
      <c r="D49" s="493"/>
      <c r="E49" s="493"/>
      <c r="F49" s="234" t="s">
        <v>171</v>
      </c>
      <c r="G49" s="562"/>
      <c r="H49" s="238"/>
      <c r="I49" s="238"/>
      <c r="J49" s="238"/>
      <c r="K49" s="238"/>
      <c r="L49" s="238">
        <v>3.9</v>
      </c>
      <c r="M49" s="238"/>
      <c r="N49" s="238"/>
      <c r="O49" s="238"/>
      <c r="P49" s="309"/>
      <c r="Q49" s="309"/>
      <c r="R49" s="237">
        <f>H49+I49+J49+K49+L49+M49+N49+O49+P49+Q49</f>
        <v>3.9</v>
      </c>
      <c r="S49" s="482"/>
    </row>
    <row r="50" spans="1:19" x14ac:dyDescent="0.2">
      <c r="A50" s="478" t="s">
        <v>158</v>
      </c>
      <c r="B50" s="230" t="s">
        <v>204</v>
      </c>
      <c r="C50" s="564"/>
      <c r="D50" s="484" t="s">
        <v>39</v>
      </c>
      <c r="E50" s="484" t="s">
        <v>13</v>
      </c>
      <c r="F50" s="233"/>
      <c r="G50" s="484" t="s">
        <v>170</v>
      </c>
      <c r="H50" s="243">
        <f>H51+H52</f>
        <v>0</v>
      </c>
      <c r="I50" s="243">
        <f t="shared" ref="I50:R50" si="28">I51+I52</f>
        <v>0</v>
      </c>
      <c r="J50" s="243">
        <f t="shared" si="28"/>
        <v>0</v>
      </c>
      <c r="K50" s="243">
        <f t="shared" si="28"/>
        <v>0</v>
      </c>
      <c r="L50" s="243">
        <f t="shared" si="28"/>
        <v>0</v>
      </c>
      <c r="M50" s="243">
        <f t="shared" si="28"/>
        <v>253.83</v>
      </c>
      <c r="N50" s="243">
        <f t="shared" si="28"/>
        <v>0</v>
      </c>
      <c r="O50" s="243">
        <f t="shared" ref="O50:P50" si="29">O51+O52</f>
        <v>0</v>
      </c>
      <c r="P50" s="243">
        <f t="shared" si="29"/>
        <v>0</v>
      </c>
      <c r="Q50" s="243">
        <f t="shared" ref="Q50" si="30">Q51+Q52</f>
        <v>0</v>
      </c>
      <c r="R50" s="243">
        <f t="shared" si="28"/>
        <v>253.83</v>
      </c>
      <c r="S50" s="487" t="s">
        <v>178</v>
      </c>
    </row>
    <row r="51" spans="1:19" x14ac:dyDescent="0.2">
      <c r="A51" s="479"/>
      <c r="B51" s="260" t="s">
        <v>205</v>
      </c>
      <c r="C51" s="564"/>
      <c r="D51" s="485"/>
      <c r="E51" s="485"/>
      <c r="F51" s="235" t="s">
        <v>172</v>
      </c>
      <c r="G51" s="485"/>
      <c r="H51" s="236"/>
      <c r="I51" s="236"/>
      <c r="J51" s="236"/>
      <c r="K51" s="236"/>
      <c r="L51" s="236"/>
      <c r="M51" s="236">
        <v>250</v>
      </c>
      <c r="N51" s="236"/>
      <c r="O51" s="236"/>
      <c r="P51" s="237"/>
      <c r="Q51" s="237"/>
      <c r="R51" s="237">
        <f>H51+I51+J51+K51+L51+M51+N51+O51+P51+Q51</f>
        <v>250</v>
      </c>
      <c r="S51" s="488"/>
    </row>
    <row r="52" spans="1:19" x14ac:dyDescent="0.2">
      <c r="A52" s="483"/>
      <c r="B52" s="274"/>
      <c r="C52" s="564"/>
      <c r="D52" s="486"/>
      <c r="E52" s="486"/>
      <c r="F52" s="275" t="s">
        <v>173</v>
      </c>
      <c r="G52" s="486"/>
      <c r="H52" s="238"/>
      <c r="I52" s="238"/>
      <c r="J52" s="238"/>
      <c r="K52" s="238"/>
      <c r="L52" s="238"/>
      <c r="M52" s="238">
        <v>3.83</v>
      </c>
      <c r="N52" s="238"/>
      <c r="O52" s="238"/>
      <c r="P52" s="238"/>
      <c r="Q52" s="238"/>
      <c r="R52" s="395">
        <f>H52+I52+J52+K52+L52+M52+N52+O52+P52+Q52</f>
        <v>3.83</v>
      </c>
      <c r="S52" s="489"/>
    </row>
    <row r="53" spans="1:19" ht="67.5" customHeight="1" x14ac:dyDescent="0.2">
      <c r="A53" s="545" t="s">
        <v>199</v>
      </c>
      <c r="B53" s="230" t="s">
        <v>200</v>
      </c>
      <c r="C53" s="564"/>
      <c r="D53" s="490" t="s">
        <v>39</v>
      </c>
      <c r="E53" s="492" t="s">
        <v>13</v>
      </c>
      <c r="F53" s="371" t="s">
        <v>121</v>
      </c>
      <c r="G53" s="371" t="s">
        <v>170</v>
      </c>
      <c r="H53" s="155"/>
      <c r="I53" s="155"/>
      <c r="J53" s="155"/>
      <c r="K53" s="371"/>
      <c r="L53" s="371"/>
      <c r="M53" s="299">
        <f>M54</f>
        <v>10</v>
      </c>
      <c r="N53" s="361">
        <f t="shared" ref="N53:R53" si="31">N54</f>
        <v>10</v>
      </c>
      <c r="O53" s="361">
        <f t="shared" si="31"/>
        <v>10</v>
      </c>
      <c r="P53" s="361">
        <f t="shared" si="31"/>
        <v>10</v>
      </c>
      <c r="Q53" s="361">
        <f t="shared" si="31"/>
        <v>10</v>
      </c>
      <c r="R53" s="396">
        <f t="shared" si="31"/>
        <v>50</v>
      </c>
      <c r="S53" s="494" t="s">
        <v>201</v>
      </c>
    </row>
    <row r="54" spans="1:19" ht="25.5" x14ac:dyDescent="0.2">
      <c r="A54" s="546"/>
      <c r="B54" s="298" t="s">
        <v>202</v>
      </c>
      <c r="C54" s="564"/>
      <c r="D54" s="491"/>
      <c r="E54" s="493"/>
      <c r="F54" s="275" t="s">
        <v>121</v>
      </c>
      <c r="G54" s="297"/>
      <c r="H54" s="238"/>
      <c r="I54" s="238"/>
      <c r="J54" s="238"/>
      <c r="K54" s="238"/>
      <c r="L54" s="238"/>
      <c r="M54" s="296">
        <v>10</v>
      </c>
      <c r="N54" s="296">
        <v>10</v>
      </c>
      <c r="O54" s="296">
        <v>10</v>
      </c>
      <c r="P54" s="296">
        <v>10</v>
      </c>
      <c r="Q54" s="296">
        <v>10</v>
      </c>
      <c r="R54" s="296">
        <f>H54+I54+J54+K54+L54+M54+N54+O54+P54+Q54</f>
        <v>50</v>
      </c>
      <c r="S54" s="495"/>
    </row>
    <row r="55" spans="1:19" ht="26.25" customHeight="1" x14ac:dyDescent="0.2">
      <c r="A55" s="478" t="s">
        <v>208</v>
      </c>
      <c r="B55" s="556" t="s">
        <v>210</v>
      </c>
      <c r="C55" s="564"/>
      <c r="D55" s="244" t="s">
        <v>39</v>
      </c>
      <c r="E55" s="244" t="s">
        <v>13</v>
      </c>
      <c r="F55" s="244" t="s">
        <v>211</v>
      </c>
      <c r="G55" s="244" t="s">
        <v>170</v>
      </c>
      <c r="H55" s="245"/>
      <c r="I55" s="245"/>
      <c r="J55" s="245"/>
      <c r="K55" s="244"/>
      <c r="L55" s="276"/>
      <c r="M55" s="290">
        <v>4.8</v>
      </c>
      <c r="N55" s="290"/>
      <c r="O55" s="290"/>
      <c r="P55" s="246"/>
      <c r="Q55" s="246"/>
      <c r="R55" s="246">
        <f>H55+I55+J55+K55+L55+M55+N55+O55+P55+Q55</f>
        <v>4.8</v>
      </c>
      <c r="S55" s="487" t="s">
        <v>177</v>
      </c>
    </row>
    <row r="56" spans="1:19" ht="26.25" customHeight="1" x14ac:dyDescent="0.2">
      <c r="A56" s="483"/>
      <c r="B56" s="557"/>
      <c r="C56" s="397"/>
      <c r="D56" s="244" t="s">
        <v>39</v>
      </c>
      <c r="E56" s="244" t="s">
        <v>221</v>
      </c>
      <c r="F56" s="244" t="s">
        <v>211</v>
      </c>
      <c r="G56" s="244" t="s">
        <v>170</v>
      </c>
      <c r="H56" s="245"/>
      <c r="I56" s="245"/>
      <c r="J56" s="245"/>
      <c r="K56" s="244"/>
      <c r="L56" s="276"/>
      <c r="M56" s="290"/>
      <c r="N56" s="290">
        <v>4.8</v>
      </c>
      <c r="O56" s="290"/>
      <c r="P56" s="246"/>
      <c r="Q56" s="246"/>
      <c r="R56" s="246">
        <f>H56+I56+J56+K56+L56+M56+N56+O56+P56+Q56</f>
        <v>4.8</v>
      </c>
      <c r="S56" s="489"/>
    </row>
    <row r="57" spans="1:19" ht="48" customHeight="1" x14ac:dyDescent="0.2">
      <c r="R57" s="292"/>
    </row>
  </sheetData>
  <mergeCells count="68">
    <mergeCell ref="A55:A56"/>
    <mergeCell ref="B55:B56"/>
    <mergeCell ref="S55:S56"/>
    <mergeCell ref="A37:A39"/>
    <mergeCell ref="A47:A49"/>
    <mergeCell ref="D47:D49"/>
    <mergeCell ref="E47:E49"/>
    <mergeCell ref="G47:G49"/>
    <mergeCell ref="B48:B49"/>
    <mergeCell ref="G37:G39"/>
    <mergeCell ref="G40:G42"/>
    <mergeCell ref="C12:C55"/>
    <mergeCell ref="A34:A35"/>
    <mergeCell ref="A30:A32"/>
    <mergeCell ref="E22:E29"/>
    <mergeCell ref="A22:A29"/>
    <mergeCell ref="A53:A54"/>
    <mergeCell ref="H5:R5"/>
    <mergeCell ref="G1:S1"/>
    <mergeCell ref="S5:S6"/>
    <mergeCell ref="E2:F2"/>
    <mergeCell ref="A3:S3"/>
    <mergeCell ref="A5:A6"/>
    <mergeCell ref="B5:B6"/>
    <mergeCell ref="C5:C6"/>
    <mergeCell ref="D5:G5"/>
    <mergeCell ref="G2:S2"/>
    <mergeCell ref="A7:S7"/>
    <mergeCell ref="B13:B14"/>
    <mergeCell ref="B15:B16"/>
    <mergeCell ref="A8:R8"/>
    <mergeCell ref="E12:E16"/>
    <mergeCell ref="G12:G16"/>
    <mergeCell ref="B18:B20"/>
    <mergeCell ref="A10:G10"/>
    <mergeCell ref="A11:S11"/>
    <mergeCell ref="A12:A16"/>
    <mergeCell ref="D12:D16"/>
    <mergeCell ref="A9:R9"/>
    <mergeCell ref="A17:A21"/>
    <mergeCell ref="S37:S39"/>
    <mergeCell ref="S12:S16"/>
    <mergeCell ref="B38:B39"/>
    <mergeCell ref="D37:D39"/>
    <mergeCell ref="E37:E39"/>
    <mergeCell ref="S34:S35"/>
    <mergeCell ref="S17:S29"/>
    <mergeCell ref="S30:S32"/>
    <mergeCell ref="D17:D21"/>
    <mergeCell ref="E17:E21"/>
    <mergeCell ref="G17:G21"/>
    <mergeCell ref="F22:F29"/>
    <mergeCell ref="G22:G29"/>
    <mergeCell ref="D22:D29"/>
    <mergeCell ref="B34:B35"/>
    <mergeCell ref="D53:D54"/>
    <mergeCell ref="E53:E54"/>
    <mergeCell ref="S53:S54"/>
    <mergeCell ref="S40:S42"/>
    <mergeCell ref="D40:D42"/>
    <mergeCell ref="E40:E42"/>
    <mergeCell ref="A40:A42"/>
    <mergeCell ref="S47:S49"/>
    <mergeCell ref="A50:A52"/>
    <mergeCell ref="D50:D52"/>
    <mergeCell ref="E50:E52"/>
    <mergeCell ref="G50:G52"/>
    <mergeCell ref="S50:S52"/>
  </mergeCells>
  <phoneticPr fontId="9" type="noConversion"/>
  <printOptions horizontalCentered="1"/>
  <pageMargins left="0.59055118110236227" right="0.59055118110236227" top="0.98425196850393704" bottom="0.55118110236220474" header="0.51181102362204722" footer="0.51181102362204722"/>
  <pageSetup paperSize="9" scale="53" fitToHeight="2" orientation="landscape" r:id="rId1"/>
  <headerFooter alignWithMargins="0"/>
  <rowBreaks count="1" manualBreakCount="1">
    <brk id="3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MO68"/>
  <sheetViews>
    <sheetView view="pageBreakPreview" topLeftCell="A19" zoomScale="80" zoomScaleNormal="100" zoomScaleSheetLayoutView="80" workbookViewId="0">
      <selection activeCell="E1" sqref="E1:S1"/>
    </sheetView>
  </sheetViews>
  <sheetFormatPr defaultColWidth="8.85546875" defaultRowHeight="15.75" x14ac:dyDescent="0.2"/>
  <cols>
    <col min="1" max="1" width="7.5703125" style="4" customWidth="1"/>
    <col min="2" max="2" width="57.42578125" style="3" customWidth="1"/>
    <col min="3" max="3" width="9.85546875" style="3" customWidth="1"/>
    <col min="4" max="5" width="9.140625" style="3" customWidth="1"/>
    <col min="6" max="6" width="13.42578125" style="3" customWidth="1"/>
    <col min="7" max="7" width="9.140625" style="3" customWidth="1"/>
    <col min="8" max="11" width="9.5703125" style="3" customWidth="1"/>
    <col min="12" max="12" width="10.42578125" style="3" customWidth="1"/>
    <col min="13" max="13" width="9.5703125" style="342" customWidth="1"/>
    <col min="14" max="17" width="9.5703125" style="3" customWidth="1"/>
    <col min="18" max="18" width="10.5703125" style="3" customWidth="1"/>
    <col min="19" max="19" width="9.85546875" style="3" customWidth="1"/>
    <col min="20" max="16384" width="8.85546875" style="127"/>
  </cols>
  <sheetData>
    <row r="1" spans="1:19" ht="62.25" customHeight="1" x14ac:dyDescent="0.25">
      <c r="E1" s="414" t="s">
        <v>234</v>
      </c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ht="67.5" customHeight="1" x14ac:dyDescent="0.25">
      <c r="E2" s="414" t="s">
        <v>222</v>
      </c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ht="32.25" customHeight="1" x14ac:dyDescent="0.2">
      <c r="A3" s="572" t="s">
        <v>24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</row>
    <row r="4" spans="1:19" ht="12" customHeight="1" thickBot="1" x14ac:dyDescent="0.25">
      <c r="E4" s="2"/>
      <c r="F4" s="1" t="s">
        <v>11</v>
      </c>
      <c r="G4" s="2"/>
      <c r="M4" s="3"/>
    </row>
    <row r="5" spans="1:19" ht="21.75" customHeight="1" x14ac:dyDescent="0.2">
      <c r="A5" s="573" t="s">
        <v>12</v>
      </c>
      <c r="B5" s="575"/>
      <c r="C5" s="579" t="s">
        <v>0</v>
      </c>
      <c r="D5" s="575" t="s">
        <v>1</v>
      </c>
      <c r="E5" s="575"/>
      <c r="F5" s="575"/>
      <c r="G5" s="575"/>
      <c r="H5" s="575" t="s">
        <v>2</v>
      </c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7" t="s">
        <v>3</v>
      </c>
    </row>
    <row r="6" spans="1:19" ht="70.5" customHeight="1" x14ac:dyDescent="0.2">
      <c r="A6" s="574"/>
      <c r="B6" s="576"/>
      <c r="C6" s="580"/>
      <c r="D6" s="121" t="s">
        <v>4</v>
      </c>
      <c r="E6" s="121" t="s">
        <v>5</v>
      </c>
      <c r="F6" s="121" t="s">
        <v>6</v>
      </c>
      <c r="G6" s="121" t="s">
        <v>7</v>
      </c>
      <c r="H6" s="121" t="s">
        <v>8</v>
      </c>
      <c r="I6" s="121" t="s">
        <v>9</v>
      </c>
      <c r="J6" s="121" t="s">
        <v>10</v>
      </c>
      <c r="K6" s="121" t="s">
        <v>50</v>
      </c>
      <c r="L6" s="121" t="s">
        <v>113</v>
      </c>
      <c r="M6" s="121" t="s">
        <v>139</v>
      </c>
      <c r="N6" s="121" t="s">
        <v>185</v>
      </c>
      <c r="O6" s="121" t="s">
        <v>198</v>
      </c>
      <c r="P6" s="121" t="s">
        <v>206</v>
      </c>
      <c r="Q6" s="121" t="s">
        <v>215</v>
      </c>
      <c r="R6" s="121" t="s">
        <v>220</v>
      </c>
      <c r="S6" s="578"/>
    </row>
    <row r="7" spans="1:19" ht="21" customHeight="1" x14ac:dyDescent="0.2">
      <c r="A7" s="581" t="s">
        <v>110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3"/>
    </row>
    <row r="8" spans="1:19" ht="33.75" customHeight="1" x14ac:dyDescent="0.2">
      <c r="A8" s="584" t="s">
        <v>111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6"/>
      <c r="S8" s="262"/>
    </row>
    <row r="9" spans="1:19" ht="30.75" customHeight="1" x14ac:dyDescent="0.2">
      <c r="A9" s="587" t="s">
        <v>112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9"/>
      <c r="S9" s="263"/>
    </row>
    <row r="10" spans="1:19" s="128" customFormat="1" ht="21" customHeight="1" x14ac:dyDescent="0.2">
      <c r="A10" s="569"/>
      <c r="B10" s="570"/>
      <c r="C10" s="570"/>
      <c r="D10" s="570"/>
      <c r="E10" s="570"/>
      <c r="F10" s="570"/>
      <c r="G10" s="571"/>
      <c r="H10" s="24">
        <f>H12+H18+H20+H22+H26+H27+H24+H25+H26+H17+H19+H21+H23+H30+H33+H36</f>
        <v>281.39</v>
      </c>
      <c r="I10" s="24">
        <f t="shared" ref="I10:R10" si="0">I12+I18+I20+I22+I26+I27+I24+I25+I26+I17+I19+I21+I23+I30+I33+I36</f>
        <v>605.17200000000003</v>
      </c>
      <c r="J10" s="24">
        <f t="shared" si="0"/>
        <v>248.88</v>
      </c>
      <c r="K10" s="24">
        <f t="shared" si="0"/>
        <v>249.6</v>
      </c>
      <c r="L10" s="24">
        <f t="shared" si="0"/>
        <v>1407.97</v>
      </c>
      <c r="M10" s="24">
        <f t="shared" si="0"/>
        <v>282.52999999999997</v>
      </c>
      <c r="N10" s="400">
        <f t="shared" si="0"/>
        <v>8243.18</v>
      </c>
      <c r="O10" s="24">
        <f t="shared" si="0"/>
        <v>302.39999999999998</v>
      </c>
      <c r="P10" s="24">
        <f t="shared" si="0"/>
        <v>313.60000000000002</v>
      </c>
      <c r="Q10" s="400">
        <f t="shared" si="0"/>
        <v>1598.2</v>
      </c>
      <c r="R10" s="400">
        <f t="shared" si="0"/>
        <v>13532.922</v>
      </c>
      <c r="S10" s="264"/>
    </row>
    <row r="11" spans="1:19" ht="20.25" customHeight="1" x14ac:dyDescent="0.2">
      <c r="A11" s="568" t="s">
        <v>14</v>
      </c>
      <c r="B11" s="515"/>
      <c r="C11" s="515"/>
      <c r="D11" s="515"/>
      <c r="E11" s="515"/>
      <c r="F11" s="123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265"/>
    </row>
    <row r="12" spans="1:19" ht="21" customHeight="1" x14ac:dyDescent="0.2">
      <c r="A12" s="590" t="s">
        <v>97</v>
      </c>
      <c r="B12" s="613" t="s">
        <v>165</v>
      </c>
      <c r="C12" s="610" t="s">
        <v>32</v>
      </c>
      <c r="D12" s="599" t="s">
        <v>39</v>
      </c>
      <c r="E12" s="599" t="s">
        <v>25</v>
      </c>
      <c r="F12" s="371" t="s">
        <v>136</v>
      </c>
      <c r="G12" s="25">
        <v>244</v>
      </c>
      <c r="H12" s="32">
        <f>H13+H14+H15+H16</f>
        <v>35.54</v>
      </c>
      <c r="I12" s="32">
        <f t="shared" ref="I12:M12" si="1">I13+I14+I15+I16</f>
        <v>84.084000000000003</v>
      </c>
      <c r="J12" s="32">
        <f t="shared" si="1"/>
        <v>0</v>
      </c>
      <c r="K12" s="32">
        <f t="shared" si="1"/>
        <v>139.59</v>
      </c>
      <c r="L12" s="32">
        <f t="shared" si="1"/>
        <v>177</v>
      </c>
      <c r="M12" s="32">
        <f t="shared" si="1"/>
        <v>173.29999999999998</v>
      </c>
      <c r="N12" s="32">
        <f t="shared" ref="N12:P12" si="2">N13+N14+N15+N16</f>
        <v>179.5</v>
      </c>
      <c r="O12" s="32">
        <f t="shared" si="2"/>
        <v>186.6</v>
      </c>
      <c r="P12" s="32">
        <f t="shared" si="2"/>
        <v>194</v>
      </c>
      <c r="Q12" s="32">
        <f t="shared" ref="Q12" si="3">Q13+Q14+Q15+Q16</f>
        <v>257.89999999999998</v>
      </c>
      <c r="R12" s="32">
        <f>H12+I12+J12+K12+L12+M12+N12+O12+P12+Q12</f>
        <v>1427.5140000000001</v>
      </c>
      <c r="S12" s="606" t="s">
        <v>66</v>
      </c>
    </row>
    <row r="13" spans="1:19" ht="21" customHeight="1" x14ac:dyDescent="0.2">
      <c r="A13" s="602"/>
      <c r="B13" s="614"/>
      <c r="C13" s="611"/>
      <c r="D13" s="600"/>
      <c r="E13" s="600"/>
      <c r="F13" s="33" t="s">
        <v>131</v>
      </c>
      <c r="G13" s="34">
        <v>244</v>
      </c>
      <c r="H13" s="35">
        <v>35.5</v>
      </c>
      <c r="I13" s="35">
        <v>84</v>
      </c>
      <c r="J13" s="35"/>
      <c r="K13" s="35"/>
      <c r="L13" s="35"/>
      <c r="M13" s="35"/>
      <c r="N13" s="35"/>
      <c r="O13" s="35"/>
      <c r="P13" s="35"/>
      <c r="Q13" s="35"/>
      <c r="R13" s="398">
        <f>H13+I13+J13+K13+L13+M13+N13+O13+P13+Q13</f>
        <v>119.5</v>
      </c>
      <c r="S13" s="607"/>
    </row>
    <row r="14" spans="1:19" ht="21" customHeight="1" x14ac:dyDescent="0.2">
      <c r="A14" s="602"/>
      <c r="B14" s="614"/>
      <c r="C14" s="611"/>
      <c r="D14" s="601"/>
      <c r="E14" s="601"/>
      <c r="F14" s="36" t="s">
        <v>132</v>
      </c>
      <c r="G14" s="37">
        <v>244</v>
      </c>
      <c r="H14" s="38">
        <v>0.04</v>
      </c>
      <c r="I14" s="38">
        <f>0.05+0.034</f>
        <v>8.4000000000000005E-2</v>
      </c>
      <c r="J14" s="38"/>
      <c r="K14" s="38"/>
      <c r="L14" s="38"/>
      <c r="M14" s="38"/>
      <c r="N14" s="38"/>
      <c r="O14" s="38"/>
      <c r="P14" s="38"/>
      <c r="Q14" s="38"/>
      <c r="R14" s="388">
        <f t="shared" ref="R14:R32" si="4">H14+I14+J14+K14+L14+M14+N14+O14+P14+Q14</f>
        <v>0.124</v>
      </c>
      <c r="S14" s="607"/>
    </row>
    <row r="15" spans="1:19" ht="21" customHeight="1" x14ac:dyDescent="0.2">
      <c r="A15" s="602"/>
      <c r="B15" s="614"/>
      <c r="C15" s="611"/>
      <c r="D15" s="382"/>
      <c r="E15" s="382"/>
      <c r="F15" s="33" t="s">
        <v>163</v>
      </c>
      <c r="G15" s="34">
        <v>244</v>
      </c>
      <c r="H15" s="35"/>
      <c r="I15" s="35"/>
      <c r="J15" s="35"/>
      <c r="K15" s="35">
        <v>138.12</v>
      </c>
      <c r="L15" s="35">
        <v>174.85</v>
      </c>
      <c r="M15" s="35">
        <v>171.2</v>
      </c>
      <c r="N15" s="35">
        <v>177.6</v>
      </c>
      <c r="O15" s="35">
        <v>184.7</v>
      </c>
      <c r="P15" s="311">
        <v>192</v>
      </c>
      <c r="Q15" s="311">
        <v>255</v>
      </c>
      <c r="R15" s="32">
        <f t="shared" si="4"/>
        <v>1293.47</v>
      </c>
      <c r="S15" s="607"/>
    </row>
    <row r="16" spans="1:19" ht="21" customHeight="1" x14ac:dyDescent="0.2">
      <c r="A16" s="591"/>
      <c r="B16" s="615"/>
      <c r="C16" s="611"/>
      <c r="D16" s="382"/>
      <c r="E16" s="382"/>
      <c r="F16" s="36" t="s">
        <v>164</v>
      </c>
      <c r="G16" s="37">
        <v>244</v>
      </c>
      <c r="H16" s="38"/>
      <c r="I16" s="38"/>
      <c r="J16" s="38"/>
      <c r="K16" s="38">
        <v>1.47</v>
      </c>
      <c r="L16" s="38">
        <v>2.15</v>
      </c>
      <c r="M16" s="38">
        <v>2.1</v>
      </c>
      <c r="N16" s="38">
        <v>1.9</v>
      </c>
      <c r="O16" s="38">
        <v>1.9</v>
      </c>
      <c r="P16" s="291">
        <v>2</v>
      </c>
      <c r="Q16" s="291">
        <v>2.9</v>
      </c>
      <c r="R16" s="386">
        <f t="shared" si="4"/>
        <v>14.420000000000002</v>
      </c>
      <c r="S16" s="607"/>
    </row>
    <row r="17" spans="1:353" ht="20.25" customHeight="1" x14ac:dyDescent="0.2">
      <c r="A17" s="590" t="s">
        <v>98</v>
      </c>
      <c r="B17" s="592" t="s">
        <v>33</v>
      </c>
      <c r="C17" s="611"/>
      <c r="D17" s="594" t="s">
        <v>39</v>
      </c>
      <c r="E17" s="594" t="s">
        <v>26</v>
      </c>
      <c r="F17" s="376" t="s">
        <v>133</v>
      </c>
      <c r="G17" s="175">
        <v>244</v>
      </c>
      <c r="H17" s="176">
        <f>85.95-50</f>
        <v>35.950000000000003</v>
      </c>
      <c r="I17" s="176">
        <v>73.27</v>
      </c>
      <c r="J17" s="177"/>
      <c r="K17" s="177"/>
      <c r="L17" s="177"/>
      <c r="M17" s="177"/>
      <c r="N17" s="177"/>
      <c r="O17" s="177"/>
      <c r="P17" s="177"/>
      <c r="Q17" s="177"/>
      <c r="R17" s="385">
        <f t="shared" si="4"/>
        <v>109.22</v>
      </c>
      <c r="S17" s="607"/>
    </row>
    <row r="18" spans="1:353" ht="20.25" customHeight="1" x14ac:dyDescent="0.2">
      <c r="A18" s="591"/>
      <c r="B18" s="593"/>
      <c r="C18" s="611"/>
      <c r="D18" s="595"/>
      <c r="E18" s="595"/>
      <c r="F18" s="378" t="s">
        <v>122</v>
      </c>
      <c r="G18" s="379">
        <v>244</v>
      </c>
      <c r="H18" s="174"/>
      <c r="I18" s="174"/>
      <c r="J18" s="174">
        <v>23.8</v>
      </c>
      <c r="K18" s="174">
        <v>89.49</v>
      </c>
      <c r="L18" s="174">
        <v>3.27</v>
      </c>
      <c r="M18" s="174">
        <v>82.69</v>
      </c>
      <c r="N18" s="174">
        <v>87.65</v>
      </c>
      <c r="O18" s="174">
        <v>75.8</v>
      </c>
      <c r="P18" s="174">
        <v>79.599999999999994</v>
      </c>
      <c r="Q18" s="174">
        <v>71.7</v>
      </c>
      <c r="R18" s="388">
        <f t="shared" si="4"/>
        <v>514</v>
      </c>
      <c r="S18" s="607"/>
    </row>
    <row r="19" spans="1:353" ht="20.25" customHeight="1" x14ac:dyDescent="0.2">
      <c r="A19" s="590" t="s">
        <v>99</v>
      </c>
      <c r="B19" s="597" t="s">
        <v>34</v>
      </c>
      <c r="C19" s="611"/>
      <c r="D19" s="594" t="s">
        <v>39</v>
      </c>
      <c r="E19" s="594" t="s">
        <v>25</v>
      </c>
      <c r="F19" s="376" t="s">
        <v>133</v>
      </c>
      <c r="G19" s="175">
        <v>244</v>
      </c>
      <c r="H19" s="176">
        <f>50+50+99.9-20</f>
        <v>179.9</v>
      </c>
      <c r="I19" s="176"/>
      <c r="J19" s="176"/>
      <c r="K19" s="176"/>
      <c r="L19" s="176"/>
      <c r="M19" s="176"/>
      <c r="N19" s="176"/>
      <c r="O19" s="176"/>
      <c r="P19" s="312"/>
      <c r="Q19" s="312"/>
      <c r="R19" s="32">
        <f t="shared" si="4"/>
        <v>179.9</v>
      </c>
      <c r="S19" s="607"/>
    </row>
    <row r="20" spans="1:353" ht="20.25" customHeight="1" x14ac:dyDescent="0.2">
      <c r="A20" s="591"/>
      <c r="B20" s="598"/>
      <c r="C20" s="611"/>
      <c r="D20" s="595"/>
      <c r="E20" s="595"/>
      <c r="F20" s="378" t="s">
        <v>122</v>
      </c>
      <c r="G20" s="379">
        <v>244</v>
      </c>
      <c r="H20" s="174"/>
      <c r="I20" s="174"/>
      <c r="J20" s="174">
        <v>90</v>
      </c>
      <c r="K20" s="174"/>
      <c r="L20" s="174">
        <v>13.9</v>
      </c>
      <c r="M20" s="174">
        <v>26.54</v>
      </c>
      <c r="N20" s="174">
        <v>30.8</v>
      </c>
      <c r="O20" s="174">
        <v>20</v>
      </c>
      <c r="P20" s="174">
        <v>20</v>
      </c>
      <c r="Q20" s="174">
        <v>20</v>
      </c>
      <c r="R20" s="386">
        <f t="shared" si="4"/>
        <v>221.24</v>
      </c>
      <c r="S20" s="607"/>
    </row>
    <row r="21" spans="1:353" ht="20.25" customHeight="1" x14ac:dyDescent="0.2">
      <c r="A21" s="590" t="s">
        <v>100</v>
      </c>
      <c r="B21" s="597" t="s">
        <v>58</v>
      </c>
      <c r="C21" s="611"/>
      <c r="D21" s="594" t="s">
        <v>39</v>
      </c>
      <c r="E21" s="594" t="s">
        <v>25</v>
      </c>
      <c r="F21" s="376" t="s">
        <v>133</v>
      </c>
      <c r="G21" s="175">
        <v>244</v>
      </c>
      <c r="H21" s="176">
        <v>7</v>
      </c>
      <c r="I21" s="176"/>
      <c r="J21" s="176"/>
      <c r="K21" s="176"/>
      <c r="L21" s="176"/>
      <c r="M21" s="176"/>
      <c r="N21" s="176"/>
      <c r="O21" s="176"/>
      <c r="P21" s="312"/>
      <c r="Q21" s="312"/>
      <c r="R21" s="385">
        <f t="shared" si="4"/>
        <v>7</v>
      </c>
      <c r="S21" s="607"/>
      <c r="LK21" s="138"/>
      <c r="LL21" s="138"/>
      <c r="LM21" s="138"/>
      <c r="LN21" s="138"/>
      <c r="LO21" s="138"/>
      <c r="LP21" s="138"/>
      <c r="LQ21" s="138"/>
      <c r="LR21" s="138"/>
      <c r="LS21" s="138"/>
      <c r="LT21" s="138"/>
      <c r="LU21" s="138"/>
      <c r="LV21" s="138"/>
      <c r="LW21" s="138"/>
      <c r="LX21" s="138"/>
      <c r="LY21" s="138"/>
      <c r="LZ21" s="138"/>
      <c r="MA21" s="138"/>
      <c r="MB21" s="138"/>
      <c r="MC21" s="138"/>
      <c r="MD21" s="138"/>
      <c r="ME21" s="138"/>
      <c r="MF21" s="138"/>
      <c r="MG21" s="138"/>
      <c r="MH21" s="138"/>
      <c r="MI21" s="138"/>
      <c r="MJ21" s="138"/>
      <c r="MK21" s="138"/>
      <c r="ML21" s="138"/>
      <c r="MM21" s="138"/>
      <c r="MN21" s="138"/>
      <c r="MO21" s="138"/>
    </row>
    <row r="22" spans="1:353" ht="20.25" customHeight="1" x14ac:dyDescent="0.2">
      <c r="A22" s="591"/>
      <c r="B22" s="598"/>
      <c r="C22" s="611"/>
      <c r="D22" s="595"/>
      <c r="E22" s="595"/>
      <c r="F22" s="378" t="s">
        <v>122</v>
      </c>
      <c r="G22" s="379">
        <v>244</v>
      </c>
      <c r="H22" s="174"/>
      <c r="I22" s="174"/>
      <c r="J22" s="174">
        <v>21.45</v>
      </c>
      <c r="K22" s="174">
        <v>20.52</v>
      </c>
      <c r="L22" s="174">
        <v>52.35</v>
      </c>
      <c r="M22" s="174"/>
      <c r="N22" s="174">
        <v>9.6</v>
      </c>
      <c r="O22" s="174">
        <v>10</v>
      </c>
      <c r="P22" s="313">
        <v>10</v>
      </c>
      <c r="Q22" s="313">
        <v>10</v>
      </c>
      <c r="R22" s="386">
        <f t="shared" si="4"/>
        <v>133.91999999999999</v>
      </c>
      <c r="S22" s="607"/>
      <c r="LK22" s="138"/>
      <c r="LL22" s="138"/>
      <c r="LM22" s="138"/>
      <c r="LN22" s="138"/>
      <c r="LO22" s="138"/>
      <c r="LP22" s="138"/>
      <c r="LQ22" s="138"/>
      <c r="LR22" s="138"/>
      <c r="LS22" s="138"/>
      <c r="LT22" s="138"/>
      <c r="LU22" s="138"/>
      <c r="LV22" s="138"/>
      <c r="LW22" s="138"/>
      <c r="LX22" s="138"/>
      <c r="LY22" s="138"/>
      <c r="LZ22" s="138"/>
      <c r="MA22" s="138"/>
      <c r="MB22" s="138"/>
      <c r="MC22" s="138"/>
      <c r="MD22" s="138"/>
      <c r="ME22" s="138"/>
      <c r="MF22" s="138"/>
      <c r="MG22" s="138"/>
      <c r="MH22" s="138"/>
      <c r="MI22" s="138"/>
      <c r="MJ22" s="138"/>
      <c r="MK22" s="138"/>
      <c r="ML22" s="138"/>
      <c r="MM22" s="138"/>
      <c r="MN22" s="138"/>
      <c r="MO22" s="138"/>
    </row>
    <row r="23" spans="1:353" ht="20.25" customHeight="1" x14ac:dyDescent="0.2">
      <c r="A23" s="590" t="s">
        <v>101</v>
      </c>
      <c r="B23" s="596" t="s">
        <v>59</v>
      </c>
      <c r="C23" s="611"/>
      <c r="D23" s="594" t="s">
        <v>39</v>
      </c>
      <c r="E23" s="594" t="s">
        <v>25</v>
      </c>
      <c r="F23" s="376" t="s">
        <v>133</v>
      </c>
      <c r="G23" s="175">
        <v>244</v>
      </c>
      <c r="H23" s="176">
        <v>16</v>
      </c>
      <c r="I23" s="176"/>
      <c r="J23" s="176"/>
      <c r="K23" s="176"/>
      <c r="L23" s="176"/>
      <c r="M23" s="176"/>
      <c r="N23" s="176"/>
      <c r="O23" s="176"/>
      <c r="P23" s="176"/>
      <c r="Q23" s="176"/>
      <c r="R23" s="385">
        <f t="shared" si="4"/>
        <v>16</v>
      </c>
      <c r="S23" s="607"/>
      <c r="JX23" s="138"/>
      <c r="JY23" s="138"/>
      <c r="JZ23" s="138"/>
      <c r="KA23" s="138"/>
      <c r="KB23" s="138"/>
      <c r="KC23" s="138"/>
      <c r="KD23" s="138"/>
      <c r="KE23" s="138"/>
      <c r="KF23" s="138"/>
      <c r="KG23" s="138"/>
      <c r="KH23" s="138"/>
      <c r="KI23" s="138"/>
      <c r="KJ23" s="138"/>
      <c r="KK23" s="138"/>
      <c r="KL23" s="138"/>
      <c r="KM23" s="138"/>
      <c r="KN23" s="138"/>
      <c r="KO23" s="138"/>
      <c r="KP23" s="138"/>
      <c r="KQ23" s="138"/>
      <c r="KR23" s="138"/>
      <c r="KS23" s="138"/>
      <c r="KT23" s="138"/>
      <c r="KU23" s="138"/>
      <c r="KV23" s="138"/>
      <c r="KW23" s="138"/>
      <c r="KX23" s="138"/>
      <c r="KY23" s="138"/>
      <c r="KZ23" s="138"/>
      <c r="LA23" s="138"/>
      <c r="LB23" s="138"/>
      <c r="LC23" s="138"/>
      <c r="LD23" s="138"/>
      <c r="LE23" s="138"/>
      <c r="LF23" s="138"/>
      <c r="LG23" s="138"/>
      <c r="LH23" s="138"/>
      <c r="LI23" s="138"/>
      <c r="LJ23" s="138"/>
      <c r="LK23" s="138"/>
      <c r="LL23" s="138"/>
      <c r="LM23" s="138"/>
      <c r="LN23" s="138"/>
      <c r="LO23" s="138"/>
      <c r="LP23" s="138"/>
      <c r="LQ23" s="138"/>
      <c r="LR23" s="138"/>
      <c r="LS23" s="138"/>
      <c r="LT23" s="138"/>
      <c r="LU23" s="138"/>
      <c r="LV23" s="138"/>
      <c r="LW23" s="138"/>
      <c r="LX23" s="138"/>
      <c r="LY23" s="138"/>
      <c r="LZ23" s="138"/>
      <c r="MA23" s="138"/>
      <c r="MB23" s="138"/>
      <c r="MC23" s="138"/>
      <c r="MD23" s="138"/>
      <c r="ME23" s="138"/>
      <c r="MF23" s="138"/>
      <c r="MG23" s="138"/>
      <c r="MH23" s="138"/>
      <c r="MI23" s="138"/>
      <c r="MJ23" s="138"/>
      <c r="MK23" s="138"/>
      <c r="ML23" s="138"/>
      <c r="MM23" s="138"/>
      <c r="MN23" s="138"/>
      <c r="MO23" s="138"/>
    </row>
    <row r="24" spans="1:353" ht="20.25" customHeight="1" x14ac:dyDescent="0.2">
      <c r="A24" s="591"/>
      <c r="B24" s="596"/>
      <c r="C24" s="611"/>
      <c r="D24" s="595"/>
      <c r="E24" s="595"/>
      <c r="F24" s="378" t="s">
        <v>122</v>
      </c>
      <c r="G24" s="379">
        <v>244</v>
      </c>
      <c r="H24" s="174"/>
      <c r="I24" s="174"/>
      <c r="J24" s="174"/>
      <c r="K24" s="174"/>
      <c r="L24" s="174">
        <v>10</v>
      </c>
      <c r="M24" s="174"/>
      <c r="N24" s="174">
        <v>10</v>
      </c>
      <c r="O24" s="174">
        <v>10</v>
      </c>
      <c r="P24" s="174">
        <v>10</v>
      </c>
      <c r="Q24" s="174">
        <v>10</v>
      </c>
      <c r="R24" s="388">
        <f t="shared" si="4"/>
        <v>50</v>
      </c>
      <c r="S24" s="607"/>
      <c r="JA24" s="138"/>
      <c r="JB24" s="138"/>
      <c r="JC24" s="138"/>
      <c r="JD24" s="138"/>
      <c r="JE24" s="138"/>
      <c r="JF24" s="138"/>
      <c r="JG24" s="138"/>
      <c r="JH24" s="138"/>
      <c r="JI24" s="138"/>
      <c r="JJ24" s="138"/>
      <c r="JK24" s="138"/>
      <c r="JL24" s="138"/>
      <c r="JM24" s="138"/>
      <c r="JN24" s="138"/>
      <c r="JO24" s="138"/>
      <c r="JP24" s="138"/>
      <c r="JQ24" s="138"/>
      <c r="JR24" s="138"/>
      <c r="JS24" s="138"/>
      <c r="JT24" s="138"/>
      <c r="JU24" s="138"/>
      <c r="JV24" s="138"/>
      <c r="JW24" s="138"/>
      <c r="JX24" s="138"/>
      <c r="JY24" s="138"/>
      <c r="JZ24" s="138"/>
      <c r="KA24" s="138"/>
      <c r="KB24" s="138"/>
      <c r="KC24" s="138"/>
      <c r="KD24" s="138"/>
      <c r="KE24" s="138"/>
      <c r="KF24" s="138"/>
      <c r="KG24" s="138"/>
      <c r="KH24" s="138"/>
      <c r="KI24" s="138"/>
      <c r="KJ24" s="138"/>
      <c r="KK24" s="138"/>
      <c r="KL24" s="138"/>
      <c r="KM24" s="138"/>
      <c r="KN24" s="138"/>
      <c r="KO24" s="138"/>
      <c r="KP24" s="138"/>
      <c r="KQ24" s="138"/>
      <c r="KR24" s="138"/>
      <c r="KS24" s="138"/>
      <c r="KT24" s="138"/>
      <c r="KU24" s="138"/>
      <c r="KV24" s="138"/>
      <c r="KW24" s="138"/>
      <c r="KX24" s="138"/>
      <c r="KY24" s="138"/>
      <c r="KZ24" s="138"/>
      <c r="LA24" s="138"/>
      <c r="LB24" s="138"/>
      <c r="LC24" s="138"/>
      <c r="LD24" s="138"/>
      <c r="LE24" s="138"/>
      <c r="LF24" s="138"/>
      <c r="LG24" s="138"/>
      <c r="LH24" s="138"/>
      <c r="LI24" s="138"/>
      <c r="LJ24" s="138"/>
      <c r="LK24" s="138"/>
      <c r="LL24" s="138"/>
      <c r="LM24" s="138"/>
      <c r="LN24" s="138"/>
      <c r="LO24" s="138"/>
      <c r="LP24" s="138"/>
      <c r="LQ24" s="138"/>
      <c r="LR24" s="138"/>
      <c r="LS24" s="138"/>
      <c r="LT24" s="138"/>
      <c r="LU24" s="138"/>
      <c r="LV24" s="138"/>
      <c r="LW24" s="138"/>
      <c r="LX24" s="138"/>
      <c r="LY24" s="138"/>
      <c r="LZ24" s="138"/>
      <c r="MA24" s="138"/>
      <c r="MB24" s="138"/>
      <c r="MC24" s="138"/>
      <c r="MD24" s="138"/>
      <c r="ME24" s="138"/>
      <c r="MF24" s="138"/>
      <c r="MG24" s="138"/>
      <c r="MH24" s="138"/>
      <c r="MI24" s="138"/>
      <c r="MJ24" s="138"/>
      <c r="MK24" s="138"/>
      <c r="ML24" s="138"/>
      <c r="MM24" s="138"/>
      <c r="MN24" s="138"/>
      <c r="MO24" s="138"/>
    </row>
    <row r="25" spans="1:353" ht="30.75" customHeight="1" x14ac:dyDescent="0.2">
      <c r="A25" s="266" t="s">
        <v>102</v>
      </c>
      <c r="B25" s="178" t="s">
        <v>65</v>
      </c>
      <c r="C25" s="611"/>
      <c r="D25" s="28" t="s">
        <v>39</v>
      </c>
      <c r="E25" s="28" t="s">
        <v>25</v>
      </c>
      <c r="F25" s="28" t="s">
        <v>122</v>
      </c>
      <c r="G25" s="29">
        <v>244</v>
      </c>
      <c r="H25" s="30">
        <v>7</v>
      </c>
      <c r="I25" s="30"/>
      <c r="J25" s="30"/>
      <c r="K25" s="30"/>
      <c r="L25" s="30"/>
      <c r="M25" s="30"/>
      <c r="N25" s="30"/>
      <c r="O25" s="30"/>
      <c r="P25" s="313"/>
      <c r="Q25" s="313"/>
      <c r="R25" s="387">
        <f t="shared" si="4"/>
        <v>7</v>
      </c>
      <c r="S25" s="607"/>
      <c r="T25" s="133"/>
      <c r="U25" s="199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</row>
    <row r="26" spans="1:353" ht="20.25" customHeight="1" x14ac:dyDescent="0.2">
      <c r="A26" s="266" t="s">
        <v>103</v>
      </c>
      <c r="B26" s="31" t="s">
        <v>27</v>
      </c>
      <c r="C26" s="611"/>
      <c r="D26" s="28" t="s">
        <v>39</v>
      </c>
      <c r="E26" s="28" t="s">
        <v>25</v>
      </c>
      <c r="F26" s="28" t="s">
        <v>122</v>
      </c>
      <c r="G26" s="29">
        <v>244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87">
        <f t="shared" si="4"/>
        <v>0</v>
      </c>
      <c r="S26" s="607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JA26" s="138"/>
      <c r="JB26" s="138"/>
      <c r="JC26" s="138"/>
      <c r="JD26" s="138"/>
      <c r="JE26" s="138"/>
      <c r="JF26" s="138"/>
      <c r="JG26" s="138"/>
      <c r="JH26" s="138"/>
      <c r="JI26" s="138"/>
      <c r="JJ26" s="138"/>
      <c r="JK26" s="138"/>
      <c r="JL26" s="138"/>
      <c r="JM26" s="138"/>
      <c r="JN26" s="138"/>
      <c r="JO26" s="138"/>
      <c r="JP26" s="138"/>
      <c r="JQ26" s="138"/>
      <c r="JR26" s="138"/>
      <c r="JS26" s="138"/>
      <c r="JT26" s="138"/>
      <c r="JU26" s="138"/>
      <c r="JV26" s="138"/>
      <c r="JW26" s="138"/>
      <c r="JX26" s="138"/>
      <c r="JY26" s="138"/>
      <c r="JZ26" s="138"/>
      <c r="KA26" s="138"/>
      <c r="KB26" s="138"/>
      <c r="KC26" s="138"/>
      <c r="KD26" s="138"/>
      <c r="KE26" s="138"/>
      <c r="KF26" s="138"/>
      <c r="KG26" s="138"/>
      <c r="KH26" s="138"/>
      <c r="KI26" s="138"/>
      <c r="KJ26" s="138"/>
      <c r="KK26" s="138"/>
      <c r="KL26" s="138"/>
      <c r="KM26" s="138"/>
      <c r="KN26" s="138"/>
      <c r="KO26" s="138"/>
      <c r="KP26" s="138"/>
      <c r="KQ26" s="138"/>
      <c r="KR26" s="138"/>
      <c r="KS26" s="138"/>
      <c r="KT26" s="138"/>
      <c r="KU26" s="138"/>
      <c r="KV26" s="138"/>
      <c r="KW26" s="138"/>
      <c r="KX26" s="138"/>
      <c r="KY26" s="138"/>
      <c r="KZ26" s="138"/>
      <c r="LA26" s="138"/>
      <c r="LB26" s="138"/>
      <c r="LC26" s="138"/>
      <c r="LD26" s="138"/>
      <c r="LE26" s="138"/>
      <c r="LF26" s="138"/>
      <c r="LG26" s="138"/>
      <c r="LH26" s="138"/>
      <c r="LI26" s="138"/>
      <c r="LJ26" s="138"/>
      <c r="LK26" s="138"/>
      <c r="LL26" s="138"/>
      <c r="LM26" s="138"/>
      <c r="LN26" s="138"/>
      <c r="LO26" s="138"/>
      <c r="LP26" s="138"/>
      <c r="LQ26" s="138"/>
      <c r="LR26" s="138"/>
      <c r="LS26" s="138"/>
      <c r="LT26" s="138"/>
      <c r="LU26" s="138"/>
      <c r="LV26" s="138"/>
      <c r="LW26" s="138"/>
      <c r="LX26" s="138"/>
      <c r="LY26" s="138"/>
      <c r="LZ26" s="138"/>
      <c r="MA26" s="138"/>
      <c r="MB26" s="138"/>
      <c r="MC26" s="138"/>
      <c r="MD26" s="138"/>
      <c r="ME26" s="138"/>
      <c r="MF26" s="138"/>
      <c r="MG26" s="138"/>
      <c r="MH26" s="138"/>
      <c r="MI26" s="138"/>
      <c r="MJ26" s="138"/>
      <c r="MK26" s="138"/>
      <c r="ML26" s="138"/>
      <c r="MM26" s="138"/>
      <c r="MN26" s="138"/>
      <c r="MO26" s="138"/>
    </row>
    <row r="27" spans="1:353" ht="20.25" customHeight="1" x14ac:dyDescent="0.2">
      <c r="A27" s="590" t="s">
        <v>104</v>
      </c>
      <c r="B27" s="603" t="s">
        <v>96</v>
      </c>
      <c r="C27" s="611"/>
      <c r="D27" s="599" t="s">
        <v>39</v>
      </c>
      <c r="E27" s="599" t="s">
        <v>25</v>
      </c>
      <c r="F27" s="371" t="s">
        <v>136</v>
      </c>
      <c r="G27" s="25">
        <v>244</v>
      </c>
      <c r="H27" s="32">
        <f>H28+H29</f>
        <v>0</v>
      </c>
      <c r="I27" s="32">
        <f>I28+I29</f>
        <v>447.81800000000004</v>
      </c>
      <c r="J27" s="32">
        <f>J28+J29</f>
        <v>113.63</v>
      </c>
      <c r="K27" s="32">
        <f>K28+K29</f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f t="shared" si="4"/>
        <v>561.44800000000009</v>
      </c>
      <c r="S27" s="607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IT27" s="138"/>
      <c r="JA27" s="138"/>
      <c r="JB27" s="138"/>
      <c r="JC27" s="138"/>
      <c r="JD27" s="138"/>
      <c r="JE27" s="138"/>
      <c r="JF27" s="138"/>
      <c r="JG27" s="138"/>
      <c r="JH27" s="138"/>
      <c r="JI27" s="138"/>
      <c r="JJ27" s="138"/>
      <c r="JK27" s="138"/>
      <c r="JL27" s="138"/>
      <c r="JM27" s="138"/>
      <c r="JN27" s="138"/>
      <c r="JO27" s="138"/>
      <c r="JP27" s="138"/>
      <c r="JQ27" s="138"/>
      <c r="JR27" s="138"/>
      <c r="JS27" s="138"/>
      <c r="JT27" s="138"/>
      <c r="JU27" s="138"/>
      <c r="JV27" s="138"/>
      <c r="JW27" s="138"/>
      <c r="JX27" s="138"/>
      <c r="JY27" s="138"/>
      <c r="JZ27" s="138"/>
      <c r="KA27" s="138"/>
      <c r="KB27" s="138"/>
      <c r="KC27" s="138"/>
      <c r="KD27" s="138"/>
      <c r="KE27" s="138"/>
      <c r="KF27" s="138"/>
      <c r="KG27" s="138"/>
      <c r="KH27" s="138"/>
      <c r="KI27" s="138"/>
      <c r="KJ27" s="138"/>
      <c r="KK27" s="138"/>
      <c r="KL27" s="138"/>
      <c r="KM27" s="138"/>
      <c r="KN27" s="138"/>
      <c r="KO27" s="138"/>
      <c r="KP27" s="138"/>
      <c r="KQ27" s="138"/>
      <c r="KR27" s="138"/>
      <c r="KS27" s="138"/>
      <c r="KT27" s="138"/>
      <c r="KU27" s="138"/>
      <c r="KV27" s="138"/>
      <c r="KW27" s="138"/>
      <c r="KX27" s="138"/>
      <c r="KY27" s="138"/>
      <c r="KZ27" s="138"/>
      <c r="LA27" s="138"/>
      <c r="LB27" s="138"/>
      <c r="LC27" s="138"/>
      <c r="LD27" s="138"/>
      <c r="LE27" s="138"/>
      <c r="LF27" s="138"/>
      <c r="LG27" s="138"/>
      <c r="LH27" s="138"/>
      <c r="LI27" s="138"/>
      <c r="LJ27" s="138"/>
      <c r="LK27" s="138"/>
      <c r="LL27" s="138"/>
      <c r="LM27" s="138"/>
      <c r="LN27" s="138"/>
      <c r="LO27" s="138"/>
      <c r="LP27" s="138"/>
      <c r="LQ27" s="138"/>
      <c r="LR27" s="138"/>
      <c r="LS27" s="138"/>
      <c r="LT27" s="138"/>
      <c r="LU27" s="138"/>
      <c r="LV27" s="138"/>
      <c r="LW27" s="138"/>
      <c r="LX27" s="138"/>
      <c r="LY27" s="138"/>
      <c r="LZ27" s="138"/>
      <c r="MA27" s="138"/>
      <c r="MB27" s="138"/>
      <c r="MC27" s="138"/>
      <c r="MD27" s="138"/>
      <c r="ME27" s="138"/>
      <c r="MF27" s="138"/>
      <c r="MG27" s="138"/>
      <c r="MH27" s="138"/>
      <c r="MI27" s="138"/>
      <c r="MJ27" s="138"/>
      <c r="MK27" s="138"/>
      <c r="ML27" s="138"/>
      <c r="MM27" s="138"/>
      <c r="MN27" s="138"/>
      <c r="MO27" s="138"/>
    </row>
    <row r="28" spans="1:353" s="21" customFormat="1" ht="20.25" customHeight="1" x14ac:dyDescent="0.2">
      <c r="A28" s="602"/>
      <c r="B28" s="604"/>
      <c r="C28" s="611"/>
      <c r="D28" s="600"/>
      <c r="E28" s="600"/>
      <c r="F28" s="33" t="s">
        <v>134</v>
      </c>
      <c r="G28" s="34">
        <v>244</v>
      </c>
      <c r="H28" s="35"/>
      <c r="I28" s="35">
        <v>434.77431000000001</v>
      </c>
      <c r="J28" s="35">
        <v>112.5</v>
      </c>
      <c r="K28" s="35"/>
      <c r="L28" s="35"/>
      <c r="M28" s="35"/>
      <c r="N28" s="35"/>
      <c r="O28" s="35"/>
      <c r="P28" s="35"/>
      <c r="Q28" s="35"/>
      <c r="R28" s="398">
        <f t="shared" si="4"/>
        <v>547.27431000000001</v>
      </c>
      <c r="S28" s="607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</row>
    <row r="29" spans="1:353" ht="20.25" customHeight="1" x14ac:dyDescent="0.2">
      <c r="A29" s="591"/>
      <c r="B29" s="605"/>
      <c r="C29" s="611"/>
      <c r="D29" s="601"/>
      <c r="E29" s="601"/>
      <c r="F29" s="36" t="s">
        <v>135</v>
      </c>
      <c r="G29" s="37">
        <v>244</v>
      </c>
      <c r="H29" s="38"/>
      <c r="I29" s="38">
        <v>13.04369</v>
      </c>
      <c r="J29" s="38">
        <v>1.1299999999999999</v>
      </c>
      <c r="K29" s="38"/>
      <c r="L29" s="38"/>
      <c r="M29" s="38"/>
      <c r="N29" s="38"/>
      <c r="O29" s="38"/>
      <c r="P29" s="291"/>
      <c r="Q29" s="291"/>
      <c r="R29" s="386">
        <f t="shared" si="4"/>
        <v>14.173690000000001</v>
      </c>
      <c r="S29" s="60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IU29" s="138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  <c r="JF29" s="138"/>
      <c r="JG29" s="138"/>
      <c r="JH29" s="138"/>
      <c r="JI29" s="138"/>
      <c r="JJ29" s="138"/>
      <c r="JK29" s="138"/>
      <c r="JL29" s="138"/>
      <c r="JM29" s="138"/>
      <c r="JN29" s="138"/>
      <c r="JO29" s="138"/>
      <c r="JP29" s="138"/>
      <c r="JQ29" s="138"/>
      <c r="JR29" s="138"/>
      <c r="JS29" s="138"/>
      <c r="JT29" s="138"/>
      <c r="JU29" s="138"/>
      <c r="JV29" s="138"/>
      <c r="JW29" s="138"/>
      <c r="JX29" s="138"/>
      <c r="JY29" s="138"/>
      <c r="JZ29" s="138"/>
      <c r="KA29" s="138"/>
      <c r="KB29" s="138"/>
      <c r="KC29" s="138"/>
      <c r="KD29" s="138"/>
      <c r="KE29" s="138"/>
      <c r="KF29" s="138"/>
      <c r="KG29" s="138"/>
      <c r="KH29" s="138"/>
      <c r="KI29" s="138"/>
      <c r="KJ29" s="138"/>
      <c r="KK29" s="138"/>
      <c r="KL29" s="138"/>
      <c r="KM29" s="138"/>
      <c r="KN29" s="138"/>
      <c r="KO29" s="138"/>
      <c r="KP29" s="138"/>
      <c r="KQ29" s="138"/>
      <c r="KR29" s="138"/>
      <c r="KS29" s="138"/>
      <c r="KT29" s="138"/>
      <c r="KU29" s="138"/>
      <c r="KV29" s="138"/>
      <c r="KW29" s="138"/>
      <c r="KX29" s="138"/>
      <c r="KY29" s="138"/>
      <c r="KZ29" s="138"/>
      <c r="LA29" s="138"/>
      <c r="LB29" s="138"/>
      <c r="LC29" s="138"/>
      <c r="LD29" s="138"/>
      <c r="LE29" s="138"/>
      <c r="LF29" s="138"/>
      <c r="LG29" s="138"/>
      <c r="LH29" s="138"/>
      <c r="LI29" s="138"/>
      <c r="LJ29" s="138"/>
      <c r="LK29" s="138"/>
      <c r="LL29" s="138"/>
      <c r="LM29" s="138"/>
      <c r="LN29" s="138"/>
      <c r="LO29" s="138"/>
      <c r="LP29" s="138"/>
      <c r="LQ29" s="138"/>
      <c r="LR29" s="138"/>
      <c r="LS29" s="138"/>
      <c r="LT29" s="138"/>
      <c r="LU29" s="138"/>
      <c r="LV29" s="138"/>
      <c r="LW29" s="138"/>
      <c r="LX29" s="138"/>
      <c r="LY29" s="138"/>
      <c r="LZ29" s="138"/>
      <c r="MA29" s="138"/>
      <c r="MB29" s="138"/>
      <c r="MC29" s="138"/>
      <c r="MD29" s="138"/>
      <c r="ME29" s="138"/>
      <c r="MF29" s="138"/>
      <c r="MG29" s="138"/>
      <c r="MH29" s="138"/>
      <c r="MI29" s="138"/>
      <c r="MJ29" s="138"/>
      <c r="MK29" s="138"/>
      <c r="ML29" s="138"/>
      <c r="MM29" s="138"/>
      <c r="MN29" s="138"/>
      <c r="MO29" s="138"/>
    </row>
    <row r="30" spans="1:353" ht="20.25" customHeight="1" x14ac:dyDescent="0.2">
      <c r="A30" s="590" t="s">
        <v>147</v>
      </c>
      <c r="B30" s="603" t="s">
        <v>190</v>
      </c>
      <c r="C30" s="611"/>
      <c r="D30" s="599" t="s">
        <v>39</v>
      </c>
      <c r="E30" s="599" t="s">
        <v>25</v>
      </c>
      <c r="F30" s="371" t="s">
        <v>187</v>
      </c>
      <c r="G30" s="25">
        <v>244</v>
      </c>
      <c r="H30" s="32">
        <f>H31+H32</f>
        <v>0</v>
      </c>
      <c r="I30" s="32">
        <f>I31+I32</f>
        <v>0</v>
      </c>
      <c r="J30" s="32">
        <f>J31+J32</f>
        <v>0</v>
      </c>
      <c r="K30" s="32">
        <f>K31+K32</f>
        <v>0</v>
      </c>
      <c r="L30" s="32">
        <f>L31+L32</f>
        <v>1151.45</v>
      </c>
      <c r="M30" s="32">
        <f t="shared" ref="M30:P30" si="5">M31+M32</f>
        <v>0</v>
      </c>
      <c r="N30" s="130">
        <f t="shared" si="5"/>
        <v>606</v>
      </c>
      <c r="O30" s="130">
        <f t="shared" si="5"/>
        <v>0</v>
      </c>
      <c r="P30" s="32">
        <f t="shared" si="5"/>
        <v>0</v>
      </c>
      <c r="Q30" s="399">
        <f t="shared" ref="Q30" si="6">Q31+Q32</f>
        <v>1228.6000000000001</v>
      </c>
      <c r="R30" s="385">
        <f t="shared" si="4"/>
        <v>2986.05</v>
      </c>
      <c r="S30" s="607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IT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  <c r="LS30" s="138"/>
      <c r="LT30" s="138"/>
      <c r="LU30" s="138"/>
      <c r="LV30" s="138"/>
      <c r="LW30" s="138"/>
      <c r="LX30" s="138"/>
      <c r="LY30" s="138"/>
      <c r="LZ30" s="138"/>
      <c r="MA30" s="138"/>
      <c r="MB30" s="138"/>
      <c r="MC30" s="138"/>
      <c r="MD30" s="138"/>
      <c r="ME30" s="138"/>
      <c r="MF30" s="138"/>
      <c r="MG30" s="138"/>
      <c r="MH30" s="138"/>
      <c r="MI30" s="138"/>
      <c r="MJ30" s="138"/>
      <c r="MK30" s="138"/>
      <c r="ML30" s="138"/>
      <c r="MM30" s="138"/>
      <c r="MN30" s="138"/>
      <c r="MO30" s="138"/>
    </row>
    <row r="31" spans="1:353" s="21" customFormat="1" ht="20.25" customHeight="1" x14ac:dyDescent="0.2">
      <c r="A31" s="602"/>
      <c r="B31" s="604"/>
      <c r="C31" s="611"/>
      <c r="D31" s="600"/>
      <c r="E31" s="600"/>
      <c r="F31" s="33" t="s">
        <v>188</v>
      </c>
      <c r="G31" s="34">
        <v>244</v>
      </c>
      <c r="H31" s="35"/>
      <c r="I31" s="35"/>
      <c r="J31" s="35"/>
      <c r="K31" s="35"/>
      <c r="L31" s="35">
        <v>1137.8</v>
      </c>
      <c r="M31" s="35"/>
      <c r="N31" s="35">
        <v>600</v>
      </c>
      <c r="O31" s="35"/>
      <c r="P31" s="35"/>
      <c r="Q31" s="35">
        <v>1216.4000000000001</v>
      </c>
      <c r="R31" s="398">
        <f t="shared" si="4"/>
        <v>2954.2</v>
      </c>
      <c r="S31" s="607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</row>
    <row r="32" spans="1:353" ht="20.25" customHeight="1" x14ac:dyDescent="0.2">
      <c r="A32" s="591"/>
      <c r="B32" s="605"/>
      <c r="C32" s="611"/>
      <c r="D32" s="601"/>
      <c r="E32" s="601"/>
      <c r="F32" s="36" t="s">
        <v>189</v>
      </c>
      <c r="G32" s="37">
        <v>244</v>
      </c>
      <c r="H32" s="38"/>
      <c r="I32" s="38"/>
      <c r="J32" s="38"/>
      <c r="K32" s="38"/>
      <c r="L32" s="38">
        <v>13.65</v>
      </c>
      <c r="M32" s="38"/>
      <c r="N32" s="38">
        <v>6</v>
      </c>
      <c r="O32" s="38"/>
      <c r="P32" s="38"/>
      <c r="Q32" s="38">
        <v>12.2</v>
      </c>
      <c r="R32" s="386">
        <f t="shared" si="4"/>
        <v>31.849999999999998</v>
      </c>
      <c r="S32" s="607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  <c r="LS32" s="138"/>
      <c r="LT32" s="138"/>
      <c r="LU32" s="138"/>
      <c r="LV32" s="138"/>
      <c r="LW32" s="138"/>
      <c r="LX32" s="138"/>
      <c r="LY32" s="138"/>
      <c r="LZ32" s="138"/>
      <c r="MA32" s="138"/>
      <c r="MB32" s="138"/>
      <c r="MC32" s="138"/>
      <c r="MD32" s="138"/>
      <c r="ME32" s="138"/>
      <c r="MF32" s="138"/>
      <c r="MG32" s="138"/>
      <c r="MH32" s="138"/>
      <c r="MI32" s="138"/>
      <c r="MJ32" s="138"/>
      <c r="MK32" s="138"/>
      <c r="ML32" s="138"/>
      <c r="MM32" s="138"/>
      <c r="MN32" s="138"/>
      <c r="MO32" s="138"/>
    </row>
    <row r="33" spans="1:353" ht="20.25" customHeight="1" x14ac:dyDescent="0.2">
      <c r="A33" s="602" t="s">
        <v>148</v>
      </c>
      <c r="B33" s="604" t="s">
        <v>223</v>
      </c>
      <c r="C33" s="611"/>
      <c r="D33" s="609" t="s">
        <v>39</v>
      </c>
      <c r="E33" s="609" t="s">
        <v>25</v>
      </c>
      <c r="F33" s="401" t="s">
        <v>187</v>
      </c>
      <c r="G33" s="365"/>
      <c r="H33" s="385">
        <f>H34+H35</f>
        <v>0</v>
      </c>
      <c r="I33" s="385">
        <f>I34+I35</f>
        <v>0</v>
      </c>
      <c r="J33" s="385">
        <f>J34+J35</f>
        <v>0</v>
      </c>
      <c r="K33" s="385">
        <f>K34+K35</f>
        <v>0</v>
      </c>
      <c r="L33" s="385">
        <f>L34+L35</f>
        <v>0</v>
      </c>
      <c r="M33" s="385">
        <f t="shared" ref="M33:Q33" si="7">M34+M35</f>
        <v>0</v>
      </c>
      <c r="N33" s="402">
        <f t="shared" si="7"/>
        <v>26.92</v>
      </c>
      <c r="O33" s="402">
        <f t="shared" si="7"/>
        <v>0</v>
      </c>
      <c r="P33" s="385">
        <f t="shared" si="7"/>
        <v>0</v>
      </c>
      <c r="Q33" s="403">
        <f t="shared" si="7"/>
        <v>0</v>
      </c>
      <c r="R33" s="385">
        <f t="shared" ref="R33:R36" si="8">H33+I33+J33+K33+L33+M33+N33+O33+P33+Q33</f>
        <v>26.92</v>
      </c>
      <c r="S33" s="607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IT33" s="138"/>
      <c r="JA33" s="138"/>
      <c r="JB33" s="138"/>
      <c r="JC33" s="138"/>
      <c r="JD33" s="138"/>
      <c r="JE33" s="138"/>
      <c r="JF33" s="138"/>
      <c r="JG33" s="138"/>
      <c r="JH33" s="138"/>
      <c r="JI33" s="138"/>
      <c r="JJ33" s="138"/>
      <c r="JK33" s="138"/>
      <c r="JL33" s="138"/>
      <c r="JM33" s="138"/>
      <c r="JN33" s="138"/>
      <c r="JO33" s="138"/>
      <c r="JP33" s="138"/>
      <c r="JQ33" s="138"/>
      <c r="JR33" s="138"/>
      <c r="JS33" s="138"/>
      <c r="JT33" s="138"/>
      <c r="JU33" s="138"/>
      <c r="JV33" s="138"/>
      <c r="JW33" s="138"/>
      <c r="JX33" s="138"/>
      <c r="JY33" s="138"/>
      <c r="JZ33" s="138"/>
      <c r="KA33" s="138"/>
      <c r="KB33" s="138"/>
      <c r="KC33" s="138"/>
      <c r="KD33" s="138"/>
      <c r="KE33" s="138"/>
      <c r="KF33" s="138"/>
      <c r="KG33" s="138"/>
      <c r="KH33" s="138"/>
      <c r="KI33" s="138"/>
      <c r="KJ33" s="138"/>
      <c r="KK33" s="138"/>
      <c r="KL33" s="138"/>
      <c r="KM33" s="138"/>
      <c r="KN33" s="138"/>
      <c r="KO33" s="138"/>
      <c r="KP33" s="138"/>
      <c r="KQ33" s="138"/>
      <c r="KR33" s="138"/>
      <c r="KS33" s="138"/>
      <c r="KT33" s="138"/>
      <c r="KU33" s="138"/>
      <c r="KV33" s="138"/>
      <c r="KW33" s="138"/>
      <c r="KX33" s="138"/>
      <c r="KY33" s="138"/>
      <c r="KZ33" s="138"/>
      <c r="LA33" s="138"/>
      <c r="LB33" s="138"/>
      <c r="LC33" s="138"/>
      <c r="LD33" s="138"/>
      <c r="LE33" s="138"/>
      <c r="LF33" s="138"/>
      <c r="LG33" s="138"/>
      <c r="LH33" s="138"/>
      <c r="LI33" s="138"/>
      <c r="LJ33" s="138"/>
      <c r="LK33" s="138"/>
      <c r="LL33" s="138"/>
      <c r="LM33" s="138"/>
      <c r="LN33" s="138"/>
      <c r="LO33" s="138"/>
      <c r="LP33" s="138"/>
      <c r="LQ33" s="138"/>
      <c r="LR33" s="138"/>
      <c r="LS33" s="138"/>
      <c r="LT33" s="138"/>
      <c r="LU33" s="138"/>
      <c r="LV33" s="138"/>
      <c r="LW33" s="138"/>
      <c r="LX33" s="138"/>
      <c r="LY33" s="138"/>
      <c r="LZ33" s="138"/>
      <c r="MA33" s="138"/>
      <c r="MB33" s="138"/>
      <c r="MC33" s="138"/>
      <c r="MD33" s="138"/>
      <c r="ME33" s="138"/>
      <c r="MF33" s="138"/>
      <c r="MG33" s="138"/>
      <c r="MH33" s="138"/>
      <c r="MI33" s="138"/>
      <c r="MJ33" s="138"/>
      <c r="MK33" s="138"/>
      <c r="ML33" s="138"/>
      <c r="MM33" s="138"/>
      <c r="MN33" s="138"/>
      <c r="MO33" s="138"/>
    </row>
    <row r="34" spans="1:353" s="21" customFormat="1" ht="20.25" customHeight="1" x14ac:dyDescent="0.2">
      <c r="A34" s="602"/>
      <c r="B34" s="604"/>
      <c r="C34" s="611"/>
      <c r="D34" s="600"/>
      <c r="E34" s="600"/>
      <c r="F34" s="33" t="s">
        <v>224</v>
      </c>
      <c r="G34" s="34">
        <v>244</v>
      </c>
      <c r="H34" s="35"/>
      <c r="I34" s="35"/>
      <c r="J34" s="35"/>
      <c r="K34" s="35"/>
      <c r="L34" s="35"/>
      <c r="M34" s="35"/>
      <c r="N34" s="35">
        <v>21</v>
      </c>
      <c r="O34" s="35"/>
      <c r="P34" s="35"/>
      <c r="Q34" s="35"/>
      <c r="R34" s="398">
        <f t="shared" si="8"/>
        <v>21</v>
      </c>
      <c r="S34" s="607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</row>
    <row r="35" spans="1:353" ht="20.25" customHeight="1" x14ac:dyDescent="0.2">
      <c r="A35" s="591"/>
      <c r="B35" s="605"/>
      <c r="C35" s="611"/>
      <c r="D35" s="601"/>
      <c r="E35" s="601"/>
      <c r="F35" s="36" t="s">
        <v>225</v>
      </c>
      <c r="G35" s="37">
        <v>540</v>
      </c>
      <c r="H35" s="38"/>
      <c r="I35" s="38"/>
      <c r="J35" s="38"/>
      <c r="K35" s="38"/>
      <c r="L35" s="38"/>
      <c r="M35" s="38"/>
      <c r="N35" s="38">
        <v>5.92</v>
      </c>
      <c r="O35" s="38"/>
      <c r="P35" s="38"/>
      <c r="Q35" s="38"/>
      <c r="R35" s="386">
        <f t="shared" si="8"/>
        <v>5.92</v>
      </c>
      <c r="S35" s="607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IU35" s="138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  <c r="JF35" s="138"/>
      <c r="JG35" s="138"/>
      <c r="JH35" s="138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  <c r="KZ35" s="138"/>
      <c r="LA35" s="138"/>
      <c r="LB35" s="138"/>
      <c r="LC35" s="138"/>
      <c r="LD35" s="138"/>
      <c r="LE35" s="138"/>
      <c r="LF35" s="138"/>
      <c r="LG35" s="138"/>
      <c r="LH35" s="138"/>
      <c r="LI35" s="138"/>
      <c r="LJ35" s="138"/>
      <c r="LK35" s="138"/>
      <c r="LL35" s="138"/>
      <c r="LM35" s="138"/>
      <c r="LN35" s="138"/>
      <c r="LO35" s="138"/>
      <c r="LP35" s="138"/>
      <c r="LQ35" s="138"/>
      <c r="LR35" s="138"/>
      <c r="LS35" s="138"/>
      <c r="LT35" s="138"/>
      <c r="LU35" s="138"/>
      <c r="LV35" s="138"/>
      <c r="LW35" s="138"/>
      <c r="LX35" s="138"/>
      <c r="LY35" s="138"/>
      <c r="LZ35" s="138"/>
      <c r="MA35" s="138"/>
      <c r="MB35" s="138"/>
      <c r="MC35" s="138"/>
      <c r="MD35" s="138"/>
      <c r="ME35" s="138"/>
      <c r="MF35" s="138"/>
      <c r="MG35" s="138"/>
      <c r="MH35" s="138"/>
      <c r="MI35" s="138"/>
      <c r="MJ35" s="138"/>
      <c r="MK35" s="138"/>
      <c r="ML35" s="138"/>
      <c r="MM35" s="138"/>
      <c r="MN35" s="138"/>
      <c r="MO35" s="138"/>
    </row>
    <row r="36" spans="1:353" ht="96.75" customHeight="1" thickBot="1" x14ac:dyDescent="0.25">
      <c r="A36" s="375" t="s">
        <v>149</v>
      </c>
      <c r="B36" s="409" t="s">
        <v>227</v>
      </c>
      <c r="C36" s="612"/>
      <c r="D36" s="410" t="s">
        <v>39</v>
      </c>
      <c r="E36" s="410" t="s">
        <v>25</v>
      </c>
      <c r="F36" s="410" t="s">
        <v>226</v>
      </c>
      <c r="G36" s="411">
        <v>244</v>
      </c>
      <c r="H36" s="412"/>
      <c r="I36" s="412"/>
      <c r="J36" s="412"/>
      <c r="K36" s="412"/>
      <c r="L36" s="412"/>
      <c r="M36" s="412"/>
      <c r="N36" s="412">
        <v>7292.71</v>
      </c>
      <c r="O36" s="412"/>
      <c r="P36" s="412"/>
      <c r="Q36" s="412"/>
      <c r="R36" s="413">
        <f t="shared" si="8"/>
        <v>7292.71</v>
      </c>
      <c r="S36" s="60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JA36" s="138"/>
      <c r="JB36" s="138"/>
      <c r="JC36" s="138"/>
      <c r="JD36" s="138"/>
      <c r="JE36" s="138"/>
      <c r="JF36" s="138"/>
      <c r="JG36" s="138"/>
      <c r="JH36" s="138"/>
      <c r="JI36" s="138"/>
      <c r="JJ36" s="138"/>
      <c r="JK36" s="138"/>
      <c r="JL36" s="138"/>
      <c r="JM36" s="138"/>
      <c r="JN36" s="138"/>
      <c r="JO36" s="138"/>
      <c r="JP36" s="138"/>
      <c r="JQ36" s="138"/>
      <c r="JR36" s="138"/>
      <c r="JS36" s="138"/>
      <c r="JT36" s="138"/>
      <c r="JU36" s="138"/>
      <c r="JV36" s="138"/>
      <c r="JW36" s="138"/>
      <c r="JX36" s="138"/>
      <c r="JY36" s="138"/>
      <c r="JZ36" s="138"/>
      <c r="KA36" s="138"/>
      <c r="KB36" s="138"/>
      <c r="KC36" s="138"/>
      <c r="KD36" s="138"/>
      <c r="KE36" s="138"/>
      <c r="KF36" s="138"/>
      <c r="KG36" s="138"/>
      <c r="KH36" s="138"/>
      <c r="KI36" s="138"/>
      <c r="KJ36" s="138"/>
      <c r="KK36" s="138"/>
      <c r="KL36" s="138"/>
      <c r="KM36" s="138"/>
      <c r="KN36" s="138"/>
      <c r="KO36" s="138"/>
      <c r="KP36" s="138"/>
      <c r="KQ36" s="138"/>
      <c r="KR36" s="138"/>
      <c r="KS36" s="138"/>
      <c r="KT36" s="138"/>
      <c r="KU36" s="138"/>
      <c r="KV36" s="138"/>
      <c r="KW36" s="138"/>
      <c r="KX36" s="138"/>
      <c r="KY36" s="138"/>
      <c r="KZ36" s="138"/>
      <c r="LA36" s="138"/>
      <c r="LB36" s="138"/>
      <c r="LC36" s="138"/>
      <c r="LD36" s="138"/>
      <c r="LE36" s="138"/>
      <c r="LF36" s="138"/>
      <c r="LG36" s="138"/>
      <c r="LH36" s="138"/>
      <c r="LI36" s="138"/>
      <c r="LJ36" s="138"/>
      <c r="LK36" s="138"/>
      <c r="LL36" s="138"/>
      <c r="LM36" s="138"/>
      <c r="LN36" s="138"/>
      <c r="LO36" s="138"/>
      <c r="LP36" s="138"/>
      <c r="LQ36" s="138"/>
      <c r="LR36" s="138"/>
      <c r="LS36" s="138"/>
      <c r="LT36" s="138"/>
      <c r="LU36" s="138"/>
      <c r="LV36" s="138"/>
      <c r="LW36" s="138"/>
      <c r="LX36" s="138"/>
      <c r="LY36" s="138"/>
      <c r="LZ36" s="138"/>
      <c r="MA36" s="138"/>
      <c r="MB36" s="138"/>
      <c r="MC36" s="138"/>
      <c r="MD36" s="138"/>
      <c r="ME36" s="138"/>
      <c r="MF36" s="138"/>
      <c r="MG36" s="138"/>
      <c r="MH36" s="138"/>
      <c r="MI36" s="138"/>
      <c r="MJ36" s="138"/>
      <c r="MK36" s="138"/>
      <c r="ML36" s="138"/>
      <c r="MM36" s="138"/>
      <c r="MN36" s="138"/>
      <c r="MO36" s="138"/>
    </row>
    <row r="37" spans="1:353" x14ac:dyDescent="0.2">
      <c r="A37" s="39"/>
      <c r="G37" s="10"/>
      <c r="H37" s="11"/>
      <c r="I37" s="11"/>
      <c r="J37" s="11"/>
      <c r="K37" s="11"/>
      <c r="L37" s="11"/>
      <c r="M37" s="354"/>
      <c r="N37" s="11"/>
      <c r="O37" s="11"/>
      <c r="P37" s="11"/>
      <c r="Q37" s="11"/>
      <c r="R37" s="11"/>
      <c r="S37" s="10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JA37" s="138"/>
      <c r="JB37" s="138"/>
      <c r="JC37" s="138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38"/>
      <c r="LE37" s="138"/>
      <c r="LF37" s="138"/>
      <c r="LG37" s="138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38"/>
      <c r="LS37" s="138"/>
      <c r="LT37" s="138"/>
      <c r="LU37" s="138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38"/>
      <c r="MG37" s="138"/>
      <c r="MH37" s="138"/>
      <c r="MI37" s="138"/>
      <c r="MJ37" s="138"/>
      <c r="MK37" s="138"/>
      <c r="ML37" s="138"/>
      <c r="MM37" s="138"/>
      <c r="MN37" s="138"/>
      <c r="MO37" s="138"/>
    </row>
    <row r="38" spans="1:353" ht="18.75" x14ac:dyDescent="0.25">
      <c r="G38" s="10"/>
      <c r="H38" s="134"/>
      <c r="I38" s="134"/>
      <c r="J38" s="134"/>
      <c r="K38" s="134"/>
      <c r="L38" s="135"/>
      <c r="M38" s="355"/>
      <c r="N38" s="135"/>
      <c r="O38" s="135"/>
      <c r="P38" s="135"/>
      <c r="Q38" s="135"/>
      <c r="R38" s="134"/>
      <c r="S38" s="12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JA38" s="138"/>
      <c r="JB38" s="138"/>
      <c r="JC38" s="138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38"/>
      <c r="JO38" s="138"/>
      <c r="JP38" s="138"/>
      <c r="JQ38" s="138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38"/>
      <c r="KC38" s="138"/>
      <c r="KD38" s="138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38"/>
      <c r="LE38" s="138"/>
      <c r="LF38" s="138"/>
      <c r="LG38" s="138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38"/>
      <c r="LS38" s="138"/>
      <c r="LT38" s="138"/>
      <c r="LU38" s="138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38"/>
      <c r="MG38" s="138"/>
      <c r="MH38" s="138"/>
      <c r="MI38" s="138"/>
      <c r="MJ38" s="138"/>
      <c r="MK38" s="138"/>
      <c r="ML38" s="138"/>
      <c r="MM38" s="138"/>
      <c r="MN38" s="138"/>
      <c r="MO38" s="138"/>
    </row>
    <row r="39" spans="1:353" ht="18.75" x14ac:dyDescent="0.25">
      <c r="G39" s="10"/>
      <c r="H39" s="136"/>
      <c r="I39" s="136"/>
      <c r="J39" s="136"/>
      <c r="K39" s="136"/>
      <c r="L39" s="137"/>
      <c r="M39" s="356"/>
      <c r="N39" s="137"/>
      <c r="O39" s="137"/>
      <c r="P39" s="137"/>
      <c r="Q39" s="137"/>
      <c r="R39" s="134"/>
      <c r="S39" s="12"/>
      <c r="T39" s="138"/>
      <c r="JA39" s="138"/>
      <c r="JB39" s="138"/>
      <c r="JC39" s="138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38"/>
      <c r="JO39" s="138"/>
      <c r="JP39" s="138"/>
      <c r="JQ39" s="138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38"/>
      <c r="KC39" s="138"/>
      <c r="KD39" s="138"/>
      <c r="KE39" s="138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38"/>
      <c r="KQ39" s="138"/>
      <c r="KR39" s="138"/>
      <c r="KS39" s="138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38"/>
      <c r="LE39" s="138"/>
      <c r="LF39" s="138"/>
      <c r="LG39" s="138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38"/>
      <c r="LS39" s="138"/>
      <c r="LT39" s="138"/>
      <c r="LU39" s="138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38"/>
      <c r="MG39" s="138"/>
      <c r="MH39" s="138"/>
      <c r="MI39" s="138"/>
      <c r="MJ39" s="138"/>
      <c r="MK39" s="138"/>
      <c r="ML39" s="138"/>
      <c r="MM39" s="138"/>
      <c r="MN39" s="138"/>
      <c r="MO39" s="138"/>
    </row>
    <row r="40" spans="1:353" ht="18.75" x14ac:dyDescent="0.25">
      <c r="G40" s="10"/>
      <c r="H40" s="134"/>
      <c r="I40" s="134"/>
      <c r="J40" s="134"/>
      <c r="K40" s="134"/>
      <c r="L40" s="135"/>
      <c r="M40" s="355"/>
      <c r="N40" s="135"/>
      <c r="O40" s="135"/>
      <c r="P40" s="135"/>
      <c r="Q40" s="135"/>
      <c r="R40" s="134"/>
      <c r="S40" s="12"/>
      <c r="T40" s="138"/>
      <c r="JA40" s="138"/>
      <c r="JB40" s="138"/>
      <c r="JC40" s="138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38"/>
      <c r="JO40" s="138"/>
      <c r="JP40" s="138"/>
      <c r="JQ40" s="138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38"/>
      <c r="KC40" s="138"/>
      <c r="KD40" s="138"/>
      <c r="KE40" s="138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38"/>
      <c r="KQ40" s="138"/>
      <c r="KR40" s="138"/>
      <c r="KS40" s="138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38"/>
      <c r="LE40" s="138"/>
      <c r="LF40" s="138"/>
      <c r="LG40" s="138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38"/>
      <c r="LS40" s="138"/>
      <c r="LT40" s="138"/>
      <c r="LU40" s="138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38"/>
      <c r="MG40" s="138"/>
      <c r="MH40" s="138"/>
      <c r="MI40" s="138"/>
      <c r="MJ40" s="138"/>
      <c r="MK40" s="138"/>
      <c r="ML40" s="138"/>
      <c r="MM40" s="138"/>
      <c r="MN40" s="138"/>
      <c r="MO40" s="138"/>
    </row>
    <row r="41" spans="1:353" x14ac:dyDescent="0.2">
      <c r="G41" s="10"/>
      <c r="H41" s="13"/>
      <c r="I41" s="13"/>
      <c r="J41" s="13"/>
      <c r="K41" s="13"/>
      <c r="L41" s="122"/>
      <c r="M41" s="357"/>
      <c r="N41" s="122"/>
      <c r="O41" s="122"/>
      <c r="P41" s="122"/>
      <c r="Q41" s="122"/>
      <c r="R41" s="13"/>
      <c r="S41" s="13"/>
      <c r="T41" s="138"/>
      <c r="JA41" s="138"/>
      <c r="JB41" s="138"/>
      <c r="JC41" s="138"/>
      <c r="JD41" s="138"/>
      <c r="JE41" s="138"/>
      <c r="JF41" s="138"/>
      <c r="JG41" s="138"/>
      <c r="JH41" s="138"/>
      <c r="JI41" s="138"/>
      <c r="JJ41" s="138"/>
      <c r="JK41" s="138"/>
      <c r="JL41" s="138"/>
      <c r="JM41" s="138"/>
      <c r="JN41" s="138"/>
      <c r="JO41" s="138"/>
      <c r="JP41" s="138"/>
      <c r="JQ41" s="138"/>
      <c r="JR41" s="138"/>
      <c r="JS41" s="138"/>
      <c r="JT41" s="138"/>
      <c r="JU41" s="138"/>
      <c r="JV41" s="138"/>
      <c r="JW41" s="138"/>
      <c r="JX41" s="138"/>
      <c r="JY41" s="138"/>
      <c r="JZ41" s="138"/>
      <c r="KA41" s="138"/>
      <c r="KB41" s="138"/>
      <c r="KC41" s="138"/>
      <c r="KD41" s="138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  <c r="KY41" s="138"/>
      <c r="KZ41" s="138"/>
      <c r="LA41" s="138"/>
      <c r="LB41" s="138"/>
      <c r="LC41" s="138"/>
      <c r="LD41" s="138"/>
      <c r="LE41" s="138"/>
      <c r="LF41" s="138"/>
      <c r="LG41" s="138"/>
      <c r="LH41" s="138"/>
      <c r="LI41" s="138"/>
      <c r="LJ41" s="138"/>
      <c r="LK41" s="138"/>
      <c r="LL41" s="138"/>
      <c r="LM41" s="138"/>
      <c r="LN41" s="138"/>
      <c r="LO41" s="138"/>
      <c r="LP41" s="138"/>
      <c r="LQ41" s="138"/>
      <c r="LR41" s="138"/>
      <c r="LS41" s="138"/>
      <c r="LT41" s="138"/>
      <c r="LU41" s="138"/>
      <c r="LV41" s="138"/>
      <c r="LW41" s="138"/>
      <c r="LX41" s="138"/>
      <c r="LY41" s="138"/>
      <c r="LZ41" s="138"/>
      <c r="MA41" s="138"/>
      <c r="MB41" s="138"/>
      <c r="MC41" s="138"/>
      <c r="MD41" s="138"/>
      <c r="ME41" s="138"/>
      <c r="MF41" s="138"/>
      <c r="MG41" s="138"/>
      <c r="MH41" s="138"/>
      <c r="MI41" s="138"/>
      <c r="MJ41" s="138"/>
      <c r="MK41" s="138"/>
      <c r="ML41" s="138"/>
      <c r="MM41" s="138"/>
      <c r="MN41" s="138"/>
      <c r="MO41" s="138"/>
    </row>
    <row r="42" spans="1:353" x14ac:dyDescent="0.2">
      <c r="G42" s="10"/>
      <c r="H42" s="13"/>
      <c r="I42" s="13"/>
      <c r="J42" s="13"/>
      <c r="K42" s="13"/>
      <c r="L42" s="122"/>
      <c r="M42" s="357"/>
      <c r="N42" s="122"/>
      <c r="O42" s="122"/>
      <c r="P42" s="122"/>
      <c r="Q42" s="122"/>
      <c r="R42" s="13"/>
      <c r="S42" s="13"/>
      <c r="T42" s="138"/>
      <c r="JA42" s="138"/>
      <c r="JB42" s="138"/>
      <c r="JC42" s="138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LK42" s="138"/>
      <c r="LL42" s="138"/>
      <c r="LM42" s="138"/>
      <c r="LN42" s="138"/>
      <c r="LO42" s="138"/>
      <c r="LP42" s="138"/>
      <c r="LQ42" s="138"/>
      <c r="LR42" s="138"/>
      <c r="LS42" s="138"/>
      <c r="LT42" s="138"/>
      <c r="LU42" s="138"/>
      <c r="LV42" s="138"/>
      <c r="LW42" s="138"/>
      <c r="LX42" s="138"/>
      <c r="LY42" s="138"/>
      <c r="LZ42" s="138"/>
      <c r="MA42" s="138"/>
      <c r="MB42" s="138"/>
      <c r="MC42" s="138"/>
      <c r="MD42" s="138"/>
      <c r="ME42" s="138"/>
      <c r="MF42" s="138"/>
      <c r="MG42" s="138"/>
      <c r="MH42" s="138"/>
      <c r="MI42" s="138"/>
      <c r="MJ42" s="138"/>
      <c r="MK42" s="138"/>
      <c r="ML42" s="138"/>
      <c r="MM42" s="138"/>
      <c r="MN42" s="138"/>
      <c r="MO42" s="138"/>
    </row>
    <row r="43" spans="1:353" x14ac:dyDescent="0.2">
      <c r="G43" s="10"/>
      <c r="H43" s="13"/>
      <c r="I43" s="13"/>
      <c r="J43" s="13"/>
      <c r="K43" s="13"/>
      <c r="L43" s="122"/>
      <c r="M43" s="357"/>
      <c r="N43" s="122"/>
      <c r="O43" s="122"/>
      <c r="P43" s="122"/>
      <c r="Q43" s="122"/>
      <c r="R43" s="13"/>
      <c r="S43" s="13"/>
      <c r="T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LK43" s="138"/>
      <c r="LL43" s="138"/>
      <c r="LM43" s="138"/>
      <c r="LN43" s="138"/>
      <c r="LO43" s="138"/>
      <c r="LP43" s="138"/>
      <c r="LQ43" s="138"/>
      <c r="LR43" s="138"/>
      <c r="LS43" s="138"/>
      <c r="LT43" s="138"/>
      <c r="LU43" s="138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38"/>
      <c r="MG43" s="138"/>
      <c r="MH43" s="138"/>
      <c r="MI43" s="138"/>
      <c r="MJ43" s="138"/>
      <c r="MK43" s="138"/>
      <c r="ML43" s="138"/>
      <c r="MM43" s="138"/>
      <c r="MN43" s="138"/>
      <c r="MO43" s="138"/>
    </row>
    <row r="44" spans="1:353" x14ac:dyDescent="0.2">
      <c r="G44" s="10"/>
      <c r="H44" s="10"/>
      <c r="I44" s="10"/>
      <c r="J44" s="10"/>
      <c r="K44" s="10"/>
      <c r="L44" s="10"/>
      <c r="M44" s="358"/>
      <c r="N44" s="10"/>
      <c r="O44" s="10"/>
      <c r="P44" s="10"/>
      <c r="Q44" s="10"/>
      <c r="R44" s="10"/>
      <c r="S44" s="10"/>
      <c r="T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LK44" s="138"/>
      <c r="LL44" s="138"/>
      <c r="LM44" s="138"/>
      <c r="LN44" s="138"/>
      <c r="LO44" s="138"/>
      <c r="LP44" s="138"/>
      <c r="LQ44" s="138"/>
      <c r="LR44" s="138"/>
      <c r="LS44" s="138"/>
      <c r="LT44" s="138"/>
      <c r="LU44" s="138"/>
      <c r="LV44" s="138"/>
      <c r="LW44" s="138"/>
      <c r="LX44" s="138"/>
      <c r="LY44" s="138"/>
      <c r="LZ44" s="138"/>
      <c r="MA44" s="138"/>
      <c r="MB44" s="138"/>
      <c r="MC44" s="138"/>
      <c r="MD44" s="138"/>
      <c r="ME44" s="138"/>
      <c r="MF44" s="138"/>
      <c r="MG44" s="138"/>
      <c r="MH44" s="138"/>
      <c r="MI44" s="138"/>
      <c r="MJ44" s="138"/>
      <c r="MK44" s="138"/>
      <c r="ML44" s="138"/>
      <c r="MM44" s="138"/>
      <c r="MN44" s="138"/>
      <c r="MO44" s="138"/>
    </row>
    <row r="45" spans="1:353" x14ac:dyDescent="0.2">
      <c r="G45" s="10"/>
      <c r="H45" s="10"/>
      <c r="I45" s="10"/>
      <c r="J45" s="10"/>
      <c r="K45" s="10"/>
      <c r="L45" s="10"/>
      <c r="M45" s="358"/>
      <c r="N45" s="10"/>
      <c r="O45" s="10"/>
      <c r="P45" s="10"/>
      <c r="Q45" s="10"/>
      <c r="R45" s="10"/>
      <c r="S45" s="10"/>
      <c r="T45" s="138"/>
      <c r="JA45" s="138"/>
      <c r="JB45" s="138"/>
      <c r="JC45" s="138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38"/>
      <c r="JO45" s="138"/>
      <c r="JP45" s="138"/>
      <c r="JQ45" s="138"/>
      <c r="JR45" s="138"/>
      <c r="JS45" s="138"/>
      <c r="JT45" s="138"/>
      <c r="JU45" s="138"/>
      <c r="JV45" s="138"/>
      <c r="JW45" s="138"/>
      <c r="JX45" s="138"/>
      <c r="JY45" s="138"/>
      <c r="JZ45" s="138"/>
    </row>
    <row r="46" spans="1:353" x14ac:dyDescent="0.2">
      <c r="G46" s="10"/>
      <c r="H46" s="10"/>
      <c r="I46" s="10"/>
      <c r="J46" s="10"/>
      <c r="K46" s="10"/>
      <c r="L46" s="10"/>
      <c r="M46" s="358"/>
      <c r="N46" s="10"/>
      <c r="O46" s="10"/>
      <c r="P46" s="10"/>
      <c r="Q46" s="10"/>
      <c r="R46" s="10"/>
      <c r="S46" s="10"/>
      <c r="T46" s="138"/>
      <c r="JA46" s="138"/>
      <c r="JB46" s="138"/>
      <c r="JC46" s="138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8"/>
      <c r="JO46" s="138"/>
      <c r="JP46" s="138"/>
      <c r="JQ46" s="138"/>
      <c r="JR46" s="138"/>
      <c r="JS46" s="138"/>
      <c r="JT46" s="138"/>
      <c r="JU46" s="138"/>
      <c r="JV46" s="138"/>
      <c r="JW46" s="138"/>
      <c r="JX46" s="138"/>
      <c r="JY46" s="138"/>
      <c r="JZ46" s="138"/>
    </row>
    <row r="47" spans="1:353" x14ac:dyDescent="0.2">
      <c r="G47" s="10"/>
      <c r="H47" s="10"/>
      <c r="I47" s="10"/>
      <c r="J47" s="10"/>
      <c r="K47" s="10"/>
      <c r="L47" s="10"/>
      <c r="M47" s="358"/>
      <c r="N47" s="10"/>
      <c r="O47" s="10"/>
      <c r="P47" s="10"/>
      <c r="Q47" s="10"/>
      <c r="R47" s="10"/>
      <c r="S47" s="10"/>
      <c r="T47" s="138"/>
    </row>
    <row r="48" spans="1:353" x14ac:dyDescent="0.2">
      <c r="G48" s="10"/>
      <c r="H48" s="10"/>
      <c r="I48" s="10"/>
      <c r="J48" s="10"/>
      <c r="K48" s="10"/>
      <c r="L48" s="10"/>
      <c r="M48" s="358"/>
      <c r="N48" s="10"/>
      <c r="O48" s="10"/>
      <c r="P48" s="10"/>
      <c r="Q48" s="10"/>
      <c r="R48" s="10"/>
      <c r="S48" s="10"/>
      <c r="T48" s="138"/>
    </row>
    <row r="49" spans="7:20" x14ac:dyDescent="0.2">
      <c r="G49" s="10"/>
      <c r="H49" s="10"/>
      <c r="I49" s="10"/>
      <c r="J49" s="10"/>
      <c r="K49" s="10"/>
      <c r="L49" s="10"/>
      <c r="M49" s="358"/>
      <c r="N49" s="10"/>
      <c r="O49" s="10"/>
      <c r="P49" s="10"/>
      <c r="Q49" s="10"/>
      <c r="R49" s="10"/>
      <c r="S49" s="10"/>
      <c r="T49" s="138"/>
    </row>
    <row r="50" spans="7:20" x14ac:dyDescent="0.2">
      <c r="G50" s="10"/>
      <c r="H50" s="10"/>
      <c r="I50" s="10"/>
      <c r="J50" s="10"/>
      <c r="K50" s="10"/>
      <c r="L50" s="10"/>
      <c r="M50" s="358"/>
      <c r="N50" s="10"/>
      <c r="O50" s="10"/>
      <c r="P50" s="10"/>
      <c r="Q50" s="10"/>
      <c r="R50" s="10"/>
      <c r="S50" s="10"/>
      <c r="T50" s="138"/>
    </row>
    <row r="51" spans="7:20" x14ac:dyDescent="0.2">
      <c r="G51" s="10"/>
      <c r="H51" s="10"/>
      <c r="I51" s="10"/>
      <c r="J51" s="10"/>
      <c r="K51" s="10"/>
      <c r="L51" s="10"/>
      <c r="M51" s="358"/>
      <c r="N51" s="10"/>
      <c r="O51" s="10"/>
      <c r="P51" s="10"/>
      <c r="Q51" s="10"/>
      <c r="R51" s="10"/>
      <c r="S51" s="10"/>
      <c r="T51" s="138"/>
    </row>
    <row r="52" spans="7:20" x14ac:dyDescent="0.2">
      <c r="G52" s="10"/>
      <c r="H52" s="10"/>
      <c r="I52" s="10"/>
      <c r="J52" s="10"/>
      <c r="K52" s="10"/>
      <c r="L52" s="10"/>
      <c r="M52" s="358"/>
      <c r="N52" s="10"/>
      <c r="O52" s="10"/>
      <c r="P52" s="10"/>
      <c r="Q52" s="10"/>
      <c r="R52" s="10"/>
      <c r="S52" s="10"/>
      <c r="T52" s="138"/>
    </row>
    <row r="53" spans="7:20" x14ac:dyDescent="0.2">
      <c r="G53" s="10"/>
      <c r="H53" s="10"/>
      <c r="I53" s="10"/>
      <c r="J53" s="10"/>
      <c r="K53" s="10"/>
      <c r="L53" s="10"/>
      <c r="M53" s="358"/>
      <c r="N53" s="10"/>
      <c r="O53" s="10"/>
      <c r="P53" s="10"/>
      <c r="Q53" s="10"/>
      <c r="R53" s="10"/>
      <c r="S53" s="10"/>
      <c r="T53" s="138"/>
    </row>
    <row r="54" spans="7:20" x14ac:dyDescent="0.2">
      <c r="G54" s="10"/>
      <c r="H54" s="10"/>
      <c r="I54" s="10"/>
      <c r="J54" s="10"/>
      <c r="K54" s="10"/>
      <c r="L54" s="10"/>
      <c r="M54" s="358"/>
      <c r="N54" s="10"/>
      <c r="O54" s="10"/>
      <c r="P54" s="10"/>
      <c r="Q54" s="10"/>
      <c r="R54" s="10"/>
      <c r="S54" s="10"/>
      <c r="T54" s="138"/>
    </row>
    <row r="55" spans="7:20" x14ac:dyDescent="0.2">
      <c r="G55" s="10"/>
      <c r="H55" s="10"/>
      <c r="I55" s="10"/>
      <c r="J55" s="10"/>
      <c r="K55" s="10"/>
      <c r="L55" s="10"/>
      <c r="M55" s="358"/>
      <c r="N55" s="10"/>
      <c r="O55" s="10"/>
      <c r="P55" s="10"/>
      <c r="Q55" s="10"/>
      <c r="R55" s="10"/>
      <c r="S55" s="10"/>
      <c r="T55" s="138"/>
    </row>
    <row r="56" spans="7:20" x14ac:dyDescent="0.2">
      <c r="G56" s="10"/>
      <c r="H56" s="10"/>
      <c r="I56" s="10"/>
      <c r="J56" s="10"/>
      <c r="K56" s="10"/>
      <c r="L56" s="10"/>
      <c r="M56" s="358"/>
      <c r="N56" s="10"/>
      <c r="O56" s="10"/>
      <c r="P56" s="10"/>
      <c r="Q56" s="10"/>
      <c r="R56" s="10"/>
      <c r="S56" s="10"/>
      <c r="T56" s="138"/>
    </row>
    <row r="57" spans="7:20" x14ac:dyDescent="0.2">
      <c r="G57" s="10"/>
      <c r="H57" s="10"/>
      <c r="I57" s="10"/>
      <c r="J57" s="10"/>
      <c r="K57" s="10"/>
      <c r="L57" s="10"/>
      <c r="M57" s="358"/>
      <c r="N57" s="10"/>
      <c r="O57" s="10"/>
      <c r="P57" s="10"/>
      <c r="Q57" s="10"/>
      <c r="R57" s="10"/>
      <c r="S57" s="10"/>
      <c r="T57" s="138"/>
    </row>
    <row r="58" spans="7:20" x14ac:dyDescent="0.2">
      <c r="G58" s="10"/>
      <c r="H58" s="10"/>
      <c r="I58" s="10"/>
      <c r="J58" s="10"/>
      <c r="K58" s="10"/>
      <c r="L58" s="10"/>
      <c r="M58" s="358"/>
      <c r="N58" s="10"/>
      <c r="O58" s="10"/>
      <c r="P58" s="10"/>
      <c r="Q58" s="10"/>
      <c r="R58" s="10"/>
      <c r="S58" s="10"/>
      <c r="T58" s="138"/>
    </row>
    <row r="59" spans="7:20" x14ac:dyDescent="0.2">
      <c r="G59" s="10"/>
      <c r="H59" s="10"/>
      <c r="I59" s="10"/>
      <c r="J59" s="10"/>
      <c r="K59" s="10"/>
      <c r="L59" s="10"/>
      <c r="M59" s="358"/>
      <c r="N59" s="10"/>
      <c r="O59" s="10"/>
      <c r="P59" s="10"/>
      <c r="Q59" s="10"/>
      <c r="R59" s="10"/>
      <c r="S59" s="10"/>
      <c r="T59" s="138"/>
    </row>
    <row r="60" spans="7:20" x14ac:dyDescent="0.2">
      <c r="G60" s="10"/>
      <c r="H60" s="10"/>
      <c r="I60" s="10"/>
      <c r="J60" s="10"/>
      <c r="K60" s="10"/>
      <c r="L60" s="10"/>
      <c r="M60" s="358"/>
      <c r="N60" s="10"/>
      <c r="O60" s="10"/>
      <c r="P60" s="10"/>
      <c r="Q60" s="10"/>
      <c r="R60" s="10"/>
      <c r="S60" s="10"/>
      <c r="T60" s="138"/>
    </row>
    <row r="61" spans="7:20" x14ac:dyDescent="0.2">
      <c r="G61" s="10"/>
      <c r="H61" s="10"/>
      <c r="I61" s="10"/>
      <c r="J61" s="10"/>
      <c r="K61" s="10"/>
      <c r="L61" s="10"/>
      <c r="M61" s="358"/>
      <c r="N61" s="10"/>
      <c r="O61" s="10"/>
      <c r="P61" s="10"/>
      <c r="Q61" s="10"/>
      <c r="R61" s="10"/>
      <c r="S61" s="10"/>
      <c r="T61" s="138"/>
    </row>
    <row r="62" spans="7:20" x14ac:dyDescent="0.2">
      <c r="G62" s="10"/>
      <c r="H62" s="10"/>
      <c r="I62" s="10"/>
      <c r="J62" s="10"/>
      <c r="K62" s="10"/>
      <c r="L62" s="10"/>
      <c r="M62" s="358"/>
      <c r="N62" s="10"/>
      <c r="O62" s="10"/>
      <c r="P62" s="10"/>
      <c r="Q62" s="10"/>
      <c r="R62" s="10"/>
      <c r="S62" s="10"/>
      <c r="T62" s="138"/>
    </row>
    <row r="63" spans="7:20" x14ac:dyDescent="0.2">
      <c r="G63" s="10"/>
      <c r="H63" s="10"/>
      <c r="I63" s="10"/>
      <c r="J63" s="10"/>
      <c r="K63" s="10"/>
      <c r="L63" s="10"/>
      <c r="M63" s="358"/>
      <c r="N63" s="10"/>
      <c r="O63" s="10"/>
      <c r="P63" s="10"/>
      <c r="Q63" s="10"/>
      <c r="R63" s="10"/>
      <c r="S63" s="10"/>
      <c r="T63" s="138"/>
    </row>
    <row r="64" spans="7:20" x14ac:dyDescent="0.2">
      <c r="G64" s="10"/>
      <c r="H64" s="10"/>
      <c r="I64" s="10"/>
      <c r="J64" s="10"/>
      <c r="K64" s="10"/>
      <c r="L64" s="10"/>
      <c r="M64" s="358"/>
      <c r="N64" s="10"/>
      <c r="O64" s="10"/>
      <c r="P64" s="10"/>
      <c r="Q64" s="10"/>
      <c r="R64" s="10"/>
      <c r="S64" s="10"/>
      <c r="T64" s="138"/>
    </row>
    <row r="65" spans="7:20" x14ac:dyDescent="0.2">
      <c r="G65" s="10"/>
      <c r="H65" s="10"/>
      <c r="I65" s="10"/>
      <c r="J65" s="10"/>
      <c r="K65" s="10"/>
      <c r="L65" s="10"/>
      <c r="M65" s="358"/>
      <c r="N65" s="10"/>
      <c r="O65" s="10"/>
      <c r="P65" s="10"/>
      <c r="Q65" s="10"/>
      <c r="R65" s="10"/>
      <c r="S65" s="10"/>
      <c r="T65" s="138"/>
    </row>
    <row r="66" spans="7:20" x14ac:dyDescent="0.2">
      <c r="G66" s="10"/>
      <c r="H66" s="10"/>
      <c r="I66" s="10"/>
      <c r="J66" s="10"/>
      <c r="K66" s="10"/>
      <c r="L66" s="10"/>
      <c r="M66" s="358"/>
      <c r="N66" s="10"/>
      <c r="O66" s="10"/>
      <c r="P66" s="10"/>
      <c r="Q66" s="10"/>
      <c r="R66" s="10"/>
      <c r="S66" s="10"/>
      <c r="T66" s="138"/>
    </row>
    <row r="67" spans="7:20" x14ac:dyDescent="0.2">
      <c r="G67" s="10"/>
      <c r="H67" s="10"/>
      <c r="I67" s="10"/>
      <c r="J67" s="10"/>
      <c r="K67" s="10"/>
      <c r="L67" s="10"/>
      <c r="M67" s="358"/>
      <c r="N67" s="10"/>
      <c r="O67" s="10"/>
      <c r="P67" s="10"/>
      <c r="Q67" s="10"/>
      <c r="R67" s="10"/>
      <c r="S67" s="10"/>
      <c r="T67" s="138"/>
    </row>
    <row r="68" spans="7:20" x14ac:dyDescent="0.2">
      <c r="G68" s="10"/>
      <c r="H68" s="10"/>
      <c r="I68" s="10"/>
      <c r="J68" s="10"/>
      <c r="K68" s="10"/>
      <c r="L68" s="10"/>
      <c r="M68" s="358"/>
      <c r="N68" s="10"/>
      <c r="O68" s="10"/>
      <c r="P68" s="10"/>
      <c r="Q68" s="10"/>
      <c r="R68" s="10"/>
      <c r="S68" s="10"/>
      <c r="T68" s="138"/>
    </row>
  </sheetData>
  <mergeCells count="48">
    <mergeCell ref="A12:A16"/>
    <mergeCell ref="B12:B16"/>
    <mergeCell ref="B19:B20"/>
    <mergeCell ref="E27:E29"/>
    <mergeCell ref="A27:A29"/>
    <mergeCell ref="B27:B29"/>
    <mergeCell ref="D27:D29"/>
    <mergeCell ref="S12:S36"/>
    <mergeCell ref="A33:A35"/>
    <mergeCell ref="B33:B35"/>
    <mergeCell ref="D33:D35"/>
    <mergeCell ref="E33:E35"/>
    <mergeCell ref="C12:C36"/>
    <mergeCell ref="A30:A32"/>
    <mergeCell ref="B30:B32"/>
    <mergeCell ref="D30:D32"/>
    <mergeCell ref="E30:E32"/>
    <mergeCell ref="D12:D14"/>
    <mergeCell ref="E12:E14"/>
    <mergeCell ref="A17:A18"/>
    <mergeCell ref="B17:B18"/>
    <mergeCell ref="D17:D18"/>
    <mergeCell ref="E23:E24"/>
    <mergeCell ref="A19:A20"/>
    <mergeCell ref="A23:A24"/>
    <mergeCell ref="B23:B24"/>
    <mergeCell ref="D23:D24"/>
    <mergeCell ref="D21:D22"/>
    <mergeCell ref="E21:E22"/>
    <mergeCell ref="D19:D20"/>
    <mergeCell ref="E19:E20"/>
    <mergeCell ref="A21:A22"/>
    <mergeCell ref="B21:B22"/>
    <mergeCell ref="E17:E18"/>
    <mergeCell ref="E1:S1"/>
    <mergeCell ref="E2:S2"/>
    <mergeCell ref="A11:E11"/>
    <mergeCell ref="A10:G10"/>
    <mergeCell ref="A3:S3"/>
    <mergeCell ref="A5:A6"/>
    <mergeCell ref="B5:B6"/>
    <mergeCell ref="H5:R5"/>
    <mergeCell ref="S5:S6"/>
    <mergeCell ref="C5:C6"/>
    <mergeCell ref="D5:G5"/>
    <mergeCell ref="A7:S7"/>
    <mergeCell ref="A8:R8"/>
    <mergeCell ref="A9:R9"/>
  </mergeCells>
  <phoneticPr fontId="9" type="noConversion"/>
  <printOptions horizontalCentered="1"/>
  <pageMargins left="0.19685039370078741" right="0.19685039370078741" top="0.31496062992125984" bottom="0.27559055118110237" header="0.15748031496062992" footer="0.19685039370078741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T106"/>
  <sheetViews>
    <sheetView zoomScaleNormal="100" zoomScaleSheetLayoutView="73" workbookViewId="0">
      <selection activeCell="G2" sqref="G2:S2"/>
    </sheetView>
  </sheetViews>
  <sheetFormatPr defaultRowHeight="15.75" x14ac:dyDescent="0.2"/>
  <cols>
    <col min="1" max="1" width="7.5703125" style="4" customWidth="1"/>
    <col min="2" max="2" width="30.85546875" style="3" customWidth="1"/>
    <col min="3" max="5" width="9.140625" style="3" customWidth="1"/>
    <col min="6" max="6" width="13.140625" style="3" customWidth="1"/>
    <col min="7" max="7" width="9.140625" style="3" customWidth="1"/>
    <col min="8" max="18" width="9.42578125" style="3" customWidth="1"/>
    <col min="19" max="19" width="26.42578125" style="3" customWidth="1"/>
    <col min="20" max="16384" width="9.140625" style="127"/>
  </cols>
  <sheetData>
    <row r="1" spans="1:19" ht="66.75" customHeight="1" x14ac:dyDescent="0.2">
      <c r="G1" s="548" t="s">
        <v>235</v>
      </c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66.75" customHeight="1" x14ac:dyDescent="0.25">
      <c r="E2" s="549"/>
      <c r="F2" s="550"/>
      <c r="G2" s="414" t="s">
        <v>228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ht="41.25" customHeight="1" x14ac:dyDescent="0.25">
      <c r="A3" s="551" t="s">
        <v>17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</row>
    <row r="4" spans="1:19" ht="14.25" customHeight="1" x14ac:dyDescent="0.2">
      <c r="E4" s="2"/>
      <c r="F4" s="1" t="s">
        <v>11</v>
      </c>
      <c r="G4" s="2"/>
    </row>
    <row r="5" spans="1:19" ht="12.75" x14ac:dyDescent="0.2">
      <c r="A5" s="616" t="s">
        <v>12</v>
      </c>
      <c r="B5" s="654" t="s">
        <v>28</v>
      </c>
      <c r="C5" s="656" t="s">
        <v>0</v>
      </c>
      <c r="D5" s="657" t="s">
        <v>1</v>
      </c>
      <c r="E5" s="657"/>
      <c r="F5" s="658"/>
      <c r="G5" s="658"/>
      <c r="H5" s="679" t="s">
        <v>2</v>
      </c>
      <c r="I5" s="680"/>
      <c r="J5" s="680"/>
      <c r="K5" s="680"/>
      <c r="L5" s="680"/>
      <c r="M5" s="680"/>
      <c r="N5" s="680"/>
      <c r="O5" s="680"/>
      <c r="P5" s="680"/>
      <c r="Q5" s="680"/>
      <c r="R5" s="681"/>
      <c r="S5" s="658" t="s">
        <v>3</v>
      </c>
    </row>
    <row r="6" spans="1:19" ht="38.25" x14ac:dyDescent="0.2">
      <c r="A6" s="618"/>
      <c r="B6" s="655"/>
      <c r="C6" s="656"/>
      <c r="D6" s="197" t="s">
        <v>4</v>
      </c>
      <c r="E6" s="198" t="s">
        <v>5</v>
      </c>
      <c r="F6" s="167" t="s">
        <v>6</v>
      </c>
      <c r="G6" s="168" t="s">
        <v>7</v>
      </c>
      <c r="H6" s="267" t="s">
        <v>8</v>
      </c>
      <c r="I6" s="167" t="s">
        <v>9</v>
      </c>
      <c r="J6" s="167" t="s">
        <v>10</v>
      </c>
      <c r="K6" s="167" t="s">
        <v>50</v>
      </c>
      <c r="L6" s="167" t="s">
        <v>113</v>
      </c>
      <c r="M6" s="167" t="s">
        <v>139</v>
      </c>
      <c r="N6" s="167" t="s">
        <v>185</v>
      </c>
      <c r="O6" s="167" t="s">
        <v>198</v>
      </c>
      <c r="P6" s="167" t="s">
        <v>206</v>
      </c>
      <c r="Q6" s="167" t="s">
        <v>215</v>
      </c>
      <c r="R6" s="50" t="s">
        <v>220</v>
      </c>
      <c r="S6" s="658"/>
    </row>
    <row r="7" spans="1:19" ht="15" customHeight="1" x14ac:dyDescent="0.2">
      <c r="A7" s="5"/>
      <c r="B7" s="673" t="s">
        <v>107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51"/>
    </row>
    <row r="8" spans="1:19" ht="17.25" customHeight="1" x14ac:dyDescent="0.2">
      <c r="A8" s="5"/>
      <c r="B8" s="670" t="s">
        <v>108</v>
      </c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2"/>
    </row>
    <row r="9" spans="1:19" ht="34.5" customHeight="1" x14ac:dyDescent="0.2">
      <c r="A9" s="5"/>
      <c r="B9" s="667" t="s">
        <v>109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9"/>
    </row>
    <row r="10" spans="1:19" ht="19.5" customHeight="1" x14ac:dyDescent="0.2">
      <c r="A10" s="204"/>
      <c r="B10" s="268"/>
      <c r="C10" s="269"/>
      <c r="D10" s="269"/>
      <c r="E10" s="269"/>
      <c r="F10" s="269"/>
      <c r="G10" s="269"/>
      <c r="H10" s="295"/>
      <c r="I10" s="295"/>
      <c r="J10" s="295"/>
      <c r="K10" s="295"/>
      <c r="L10" s="295"/>
      <c r="M10" s="328"/>
      <c r="N10" s="353"/>
      <c r="O10" s="295"/>
      <c r="P10" s="301"/>
      <c r="Q10" s="366"/>
      <c r="R10" s="295"/>
      <c r="S10" s="270"/>
    </row>
    <row r="11" spans="1:19" s="248" customFormat="1" ht="15.75" customHeight="1" x14ac:dyDescent="0.2">
      <c r="A11" s="337"/>
      <c r="B11" s="659"/>
      <c r="C11" s="660"/>
      <c r="D11" s="660"/>
      <c r="E11" s="660"/>
      <c r="F11" s="660"/>
      <c r="G11" s="661"/>
      <c r="H11" s="52">
        <f>H14+H15+H17+H18+H21+H25+H26+H28+H33+H16+H19+H20+H27+H38+H39+H40+H41+H42+H43+H44+H45+H46+H47+H52+H53+H54+H55+H56+H57</f>
        <v>288.84000000000003</v>
      </c>
      <c r="I11" s="52">
        <f t="shared" ref="I11:R11" si="0">I14+I15+I17+I18+I21+I25+I26+I28+I33+I16+I19+I20+I27+I38+I39+I40+I41+I42+I43+I44+I45+I46+I47+I52+I53+I54+I55+I56+I57</f>
        <v>56.65</v>
      </c>
      <c r="J11" s="52">
        <f t="shared" si="0"/>
        <v>94.840000000000018</v>
      </c>
      <c r="K11" s="52">
        <f t="shared" si="0"/>
        <v>69.12</v>
      </c>
      <c r="L11" s="52">
        <f t="shared" si="0"/>
        <v>260.73</v>
      </c>
      <c r="M11" s="52">
        <f t="shared" si="0"/>
        <v>76.739999999999995</v>
      </c>
      <c r="N11" s="52">
        <f t="shared" si="0"/>
        <v>93.490000000000009</v>
      </c>
      <c r="O11" s="52">
        <f t="shared" si="0"/>
        <v>108.9</v>
      </c>
      <c r="P11" s="52">
        <f t="shared" si="0"/>
        <v>99.3</v>
      </c>
      <c r="Q11" s="52">
        <f t="shared" si="0"/>
        <v>99.3</v>
      </c>
      <c r="R11" s="52">
        <f t="shared" si="0"/>
        <v>1247.9100000000001</v>
      </c>
      <c r="S11" s="53"/>
    </row>
    <row r="12" spans="1:19" s="249" customFormat="1" x14ac:dyDescent="0.2">
      <c r="A12" s="7"/>
      <c r="B12" s="662" t="s">
        <v>14</v>
      </c>
      <c r="C12" s="663"/>
      <c r="D12" s="663"/>
      <c r="E12" s="663"/>
      <c r="F12" s="663"/>
      <c r="G12" s="663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5"/>
    </row>
    <row r="13" spans="1:19" s="250" customFormat="1" ht="12" customHeight="1" x14ac:dyDescent="0.2">
      <c r="A13" s="20"/>
      <c r="B13" s="54"/>
      <c r="C13" s="55"/>
      <c r="D13" s="55"/>
      <c r="E13" s="55"/>
      <c r="F13" s="678" t="s">
        <v>146</v>
      </c>
      <c r="G13" s="678"/>
      <c r="H13" s="56">
        <f t="shared" ref="H13:L13" si="1">H14+H15+H17+H18+H21+H25+H26</f>
        <v>140.72</v>
      </c>
      <c r="I13" s="56">
        <f t="shared" si="1"/>
        <v>34.25</v>
      </c>
      <c r="J13" s="56">
        <f t="shared" si="1"/>
        <v>29.1</v>
      </c>
      <c r="K13" s="56">
        <f>K14+K15+K17+K18+K21+K25+K26+K38+K40</f>
        <v>36.22</v>
      </c>
      <c r="L13" s="56">
        <f t="shared" si="1"/>
        <v>29.16</v>
      </c>
      <c r="M13" s="56">
        <f t="shared" ref="M13:N13" si="2">M14+M15+M17+M18+M21+M25+M26</f>
        <v>28.75</v>
      </c>
      <c r="N13" s="56">
        <f t="shared" si="2"/>
        <v>22.8</v>
      </c>
      <c r="O13" s="56">
        <f t="shared" ref="O13:R13" si="3">O14+O15+O17+O18+O21+O25+O26</f>
        <v>15</v>
      </c>
      <c r="P13" s="56">
        <f t="shared" si="3"/>
        <v>5.4</v>
      </c>
      <c r="Q13" s="56">
        <f t="shared" ref="Q13" si="4">Q14+Q15+Q17+Q18+Q21+Q25+Q26</f>
        <v>5.4</v>
      </c>
      <c r="R13" s="56">
        <f t="shared" si="3"/>
        <v>337.29999999999995</v>
      </c>
      <c r="S13" s="57"/>
    </row>
    <row r="14" spans="1:19" s="248" customFormat="1" ht="37.5" customHeight="1" x14ac:dyDescent="0.2">
      <c r="A14" s="616" t="s">
        <v>97</v>
      </c>
      <c r="B14" s="592" t="s">
        <v>119</v>
      </c>
      <c r="C14" s="610"/>
      <c r="D14" s="594" t="s">
        <v>39</v>
      </c>
      <c r="E14" s="594" t="s">
        <v>18</v>
      </c>
      <c r="F14" s="339" t="s">
        <v>126</v>
      </c>
      <c r="G14" s="652">
        <v>244</v>
      </c>
      <c r="H14" s="141"/>
      <c r="I14" s="143">
        <v>10.42</v>
      </c>
      <c r="J14" s="143"/>
      <c r="K14" s="252"/>
      <c r="L14" s="143"/>
      <c r="M14" s="143"/>
      <c r="N14" s="143"/>
      <c r="O14" s="143"/>
      <c r="P14" s="148"/>
      <c r="Q14" s="148"/>
      <c r="R14" s="144">
        <f>H14+I14+J14+K14+L14+M14+N14+O14+P14</f>
        <v>10.42</v>
      </c>
      <c r="S14" s="649" t="s">
        <v>21</v>
      </c>
    </row>
    <row r="15" spans="1:19" s="248" customFormat="1" ht="21" customHeight="1" x14ac:dyDescent="0.2">
      <c r="A15" s="617"/>
      <c r="B15" s="646"/>
      <c r="C15" s="611"/>
      <c r="D15" s="648"/>
      <c r="E15" s="648"/>
      <c r="F15" s="331" t="s">
        <v>123</v>
      </c>
      <c r="G15" s="503"/>
      <c r="H15" s="345"/>
      <c r="I15" s="346"/>
      <c r="J15" s="347">
        <v>5</v>
      </c>
      <c r="K15" s="346">
        <v>5</v>
      </c>
      <c r="L15" s="346">
        <v>5</v>
      </c>
      <c r="M15" s="346">
        <v>5</v>
      </c>
      <c r="N15" s="346">
        <v>12.8</v>
      </c>
      <c r="O15" s="346">
        <v>15</v>
      </c>
      <c r="P15" s="347">
        <v>5.4</v>
      </c>
      <c r="Q15" s="347">
        <v>5.4</v>
      </c>
      <c r="R15" s="344">
        <f>H15+I15+J15+K15+L15+M15+N15+O15+P15+Q15</f>
        <v>58.599999999999994</v>
      </c>
      <c r="S15" s="650"/>
    </row>
    <row r="16" spans="1:19" s="248" customFormat="1" ht="21" customHeight="1" x14ac:dyDescent="0.2">
      <c r="A16" s="618"/>
      <c r="B16" s="593"/>
      <c r="C16" s="647"/>
      <c r="D16" s="595"/>
      <c r="E16" s="595"/>
      <c r="F16" s="332" t="s">
        <v>152</v>
      </c>
      <c r="G16" s="653"/>
      <c r="H16" s="150"/>
      <c r="I16" s="142"/>
      <c r="J16" s="142"/>
      <c r="K16" s="142"/>
      <c r="L16" s="142"/>
      <c r="M16" s="142"/>
      <c r="N16" s="142"/>
      <c r="O16" s="142">
        <v>12</v>
      </c>
      <c r="P16" s="142">
        <v>12</v>
      </c>
      <c r="Q16" s="142">
        <v>12</v>
      </c>
      <c r="R16" s="344">
        <f>H16+I16+J16+K16+L16+M16+N16+O16+P16+Q16</f>
        <v>36</v>
      </c>
      <c r="S16" s="651"/>
    </row>
    <row r="17" spans="1:19" s="248" customFormat="1" ht="34.5" customHeight="1" x14ac:dyDescent="0.2">
      <c r="A17" s="616" t="s">
        <v>98</v>
      </c>
      <c r="B17" s="592" t="s">
        <v>22</v>
      </c>
      <c r="C17" s="610"/>
      <c r="D17" s="594" t="s">
        <v>39</v>
      </c>
      <c r="E17" s="594" t="s">
        <v>18</v>
      </c>
      <c r="F17" s="146" t="s">
        <v>126</v>
      </c>
      <c r="G17" s="340">
        <v>244</v>
      </c>
      <c r="H17" s="147">
        <v>15</v>
      </c>
      <c r="I17" s="148">
        <v>13.83</v>
      </c>
      <c r="J17" s="143"/>
      <c r="K17" s="143"/>
      <c r="L17" s="143"/>
      <c r="M17" s="143"/>
      <c r="N17" s="143"/>
      <c r="O17" s="143"/>
      <c r="P17" s="325"/>
      <c r="Q17" s="325"/>
      <c r="R17" s="144">
        <f>H17+I17+J17+K17+L17+M17+N17+O17+P17+Q17</f>
        <v>28.83</v>
      </c>
      <c r="S17" s="643" t="s">
        <v>19</v>
      </c>
    </row>
    <row r="18" spans="1:19" s="248" customFormat="1" ht="34.5" customHeight="1" x14ac:dyDescent="0.2">
      <c r="A18" s="617"/>
      <c r="B18" s="646"/>
      <c r="C18" s="611"/>
      <c r="D18" s="648"/>
      <c r="E18" s="648"/>
      <c r="F18" s="331" t="s">
        <v>123</v>
      </c>
      <c r="G18" s="329">
        <v>244</v>
      </c>
      <c r="H18" s="345"/>
      <c r="I18" s="347"/>
      <c r="J18" s="348">
        <v>14.1</v>
      </c>
      <c r="K18" s="347">
        <v>21.72</v>
      </c>
      <c r="L18" s="347">
        <v>24.16</v>
      </c>
      <c r="M18" s="347">
        <v>13.75</v>
      </c>
      <c r="N18" s="347">
        <v>10</v>
      </c>
      <c r="O18" s="347"/>
      <c r="P18" s="347"/>
      <c r="Q18" s="347"/>
      <c r="R18" s="344">
        <f t="shared" ref="R18:R19" si="5">H18+I18+J18+K18+L18+M18+N18+O18+P18+Q18</f>
        <v>83.73</v>
      </c>
      <c r="S18" s="644"/>
    </row>
    <row r="19" spans="1:19" s="248" customFormat="1" ht="34.5" customHeight="1" x14ac:dyDescent="0.2">
      <c r="A19" s="617"/>
      <c r="B19" s="646"/>
      <c r="C19" s="611"/>
      <c r="D19" s="648"/>
      <c r="E19" s="648"/>
      <c r="F19" s="377" t="s">
        <v>152</v>
      </c>
      <c r="G19" s="349">
        <v>244</v>
      </c>
      <c r="H19" s="345"/>
      <c r="I19" s="347"/>
      <c r="J19" s="348"/>
      <c r="K19" s="347"/>
      <c r="L19" s="347"/>
      <c r="M19" s="347"/>
      <c r="N19" s="347">
        <v>11.21</v>
      </c>
      <c r="O19" s="347">
        <v>26.4</v>
      </c>
      <c r="P19" s="347">
        <v>26.4</v>
      </c>
      <c r="Q19" s="347">
        <v>26.4</v>
      </c>
      <c r="R19" s="343">
        <f t="shared" si="5"/>
        <v>90.41</v>
      </c>
      <c r="S19" s="644"/>
    </row>
    <row r="20" spans="1:19" s="248" customFormat="1" ht="34.5" customHeight="1" x14ac:dyDescent="0.2">
      <c r="A20" s="618"/>
      <c r="B20" s="593"/>
      <c r="C20" s="647"/>
      <c r="D20" s="595"/>
      <c r="E20" s="595"/>
      <c r="F20" s="407" t="s">
        <v>153</v>
      </c>
      <c r="G20" s="383">
        <v>244</v>
      </c>
      <c r="H20" s="150"/>
      <c r="I20" s="142"/>
      <c r="J20" s="165"/>
      <c r="K20" s="142"/>
      <c r="L20" s="142"/>
      <c r="M20" s="142"/>
      <c r="N20" s="142">
        <v>2.2000000000000002</v>
      </c>
      <c r="O20" s="142">
        <v>3</v>
      </c>
      <c r="P20" s="142">
        <v>3</v>
      </c>
      <c r="Q20" s="142">
        <v>3</v>
      </c>
      <c r="R20" s="343">
        <f t="shared" ref="R20" si="6">H20+I20+J20+K20+L20+M20+N20+O20+P20+Q20</f>
        <v>11.2</v>
      </c>
      <c r="S20" s="645"/>
    </row>
    <row r="21" spans="1:19" s="248" customFormat="1" ht="30.75" customHeight="1" x14ac:dyDescent="0.2">
      <c r="A21" s="616" t="s">
        <v>99</v>
      </c>
      <c r="B21" s="261" t="s">
        <v>35</v>
      </c>
      <c r="C21" s="251"/>
      <c r="D21" s="492" t="s">
        <v>39</v>
      </c>
      <c r="E21" s="492" t="s">
        <v>18</v>
      </c>
      <c r="F21" s="492" t="s">
        <v>126</v>
      </c>
      <c r="G21" s="675">
        <v>244</v>
      </c>
      <c r="H21" s="63">
        <f t="shared" ref="H21:L21" si="7">H22+H24+H23</f>
        <v>115.72</v>
      </c>
      <c r="I21" s="72">
        <f t="shared" si="7"/>
        <v>0</v>
      </c>
      <c r="J21" s="72">
        <f t="shared" si="7"/>
        <v>0</v>
      </c>
      <c r="K21" s="26">
        <f t="shared" si="7"/>
        <v>0</v>
      </c>
      <c r="L21" s="26">
        <f t="shared" si="7"/>
        <v>0</v>
      </c>
      <c r="M21" s="26">
        <f t="shared" ref="M21:N21" si="8">M22+M24+M23</f>
        <v>0</v>
      </c>
      <c r="N21" s="26">
        <f t="shared" si="8"/>
        <v>0</v>
      </c>
      <c r="O21" s="26">
        <f t="shared" ref="O21:P21" si="9">O22+O24+O23</f>
        <v>0</v>
      </c>
      <c r="P21" s="26">
        <f t="shared" si="9"/>
        <v>0</v>
      </c>
      <c r="Q21" s="26">
        <f t="shared" ref="Q21" si="10">Q22+Q24+Q23</f>
        <v>0</v>
      </c>
      <c r="R21" s="144">
        <f>H21+I21+J21+K21+L21+M21+N21+O21+P21+Q21</f>
        <v>115.72</v>
      </c>
      <c r="S21" s="643" t="s">
        <v>40</v>
      </c>
    </row>
    <row r="22" spans="1:19" s="248" customFormat="1" ht="15" customHeight="1" x14ac:dyDescent="0.2">
      <c r="A22" s="617"/>
      <c r="B22" s="255" t="s">
        <v>60</v>
      </c>
      <c r="C22" s="254"/>
      <c r="D22" s="501"/>
      <c r="E22" s="501"/>
      <c r="F22" s="501"/>
      <c r="G22" s="676"/>
      <c r="H22" s="64">
        <v>21.07</v>
      </c>
      <c r="I22" s="73"/>
      <c r="J22" s="73"/>
      <c r="K22" s="23"/>
      <c r="L22" s="23"/>
      <c r="M22" s="23"/>
      <c r="N22" s="23"/>
      <c r="O22" s="23"/>
      <c r="P22" s="314"/>
      <c r="Q22" s="23"/>
      <c r="R22" s="344">
        <f>H22+I22+J22+K22+L22+M22+N22+O22+P22+Q22</f>
        <v>21.07</v>
      </c>
      <c r="S22" s="644"/>
    </row>
    <row r="23" spans="1:19" s="248" customFormat="1" ht="15" customHeight="1" x14ac:dyDescent="0.2">
      <c r="A23" s="617"/>
      <c r="B23" s="256" t="s">
        <v>61</v>
      </c>
      <c r="C23" s="254"/>
      <c r="D23" s="501"/>
      <c r="E23" s="501"/>
      <c r="F23" s="501"/>
      <c r="G23" s="676"/>
      <c r="H23" s="64">
        <v>23.6</v>
      </c>
      <c r="I23" s="73"/>
      <c r="J23" s="73"/>
      <c r="K23" s="23"/>
      <c r="L23" s="23"/>
      <c r="M23" s="23"/>
      <c r="N23" s="23"/>
      <c r="O23" s="23"/>
      <c r="P23" s="314"/>
      <c r="Q23" s="23"/>
      <c r="R23" s="344">
        <f>H23+I23+J23+K23+L23+M23+N23+O23+P23+Q23</f>
        <v>23.6</v>
      </c>
      <c r="S23" s="644"/>
    </row>
    <row r="24" spans="1:19" s="248" customFormat="1" ht="14.25" customHeight="1" x14ac:dyDescent="0.2">
      <c r="A24" s="618"/>
      <c r="B24" s="257" t="s">
        <v>62</v>
      </c>
      <c r="C24" s="254"/>
      <c r="D24" s="493"/>
      <c r="E24" s="493"/>
      <c r="F24" s="493"/>
      <c r="G24" s="677"/>
      <c r="H24" s="62">
        <v>71.05</v>
      </c>
      <c r="I24" s="139"/>
      <c r="J24" s="27"/>
      <c r="K24" s="61"/>
      <c r="L24" s="61"/>
      <c r="M24" s="61"/>
      <c r="N24" s="61"/>
      <c r="O24" s="61"/>
      <c r="P24" s="27"/>
      <c r="Q24" s="27"/>
      <c r="R24" s="344">
        <f>H24+I24+J24+K24+L24+M24+N24+O24+P24+Q24</f>
        <v>71.05</v>
      </c>
      <c r="S24" s="645"/>
    </row>
    <row r="25" spans="1:19" s="248" customFormat="1" ht="21" customHeight="1" x14ac:dyDescent="0.2">
      <c r="A25" s="616" t="s">
        <v>100</v>
      </c>
      <c r="B25" s="592" t="s">
        <v>20</v>
      </c>
      <c r="C25" s="352"/>
      <c r="D25" s="594" t="s">
        <v>39</v>
      </c>
      <c r="E25" s="594" t="s">
        <v>18</v>
      </c>
      <c r="F25" s="339" t="s">
        <v>126</v>
      </c>
      <c r="G25" s="149">
        <v>244</v>
      </c>
      <c r="H25" s="151">
        <v>10</v>
      </c>
      <c r="I25" s="143">
        <v>10</v>
      </c>
      <c r="J25" s="74"/>
      <c r="K25" s="140"/>
      <c r="L25" s="140"/>
      <c r="M25" s="140"/>
      <c r="N25" s="140"/>
      <c r="O25" s="140"/>
      <c r="P25" s="315"/>
      <c r="Q25" s="74"/>
      <c r="R25" s="326">
        <f>H25+I25+J25+K25+L25+M25+N25+O25+P25+Q25</f>
        <v>20</v>
      </c>
      <c r="S25" s="649" t="s">
        <v>21</v>
      </c>
    </row>
    <row r="26" spans="1:19" s="248" customFormat="1" ht="26.25" customHeight="1" x14ac:dyDescent="0.2">
      <c r="A26" s="617"/>
      <c r="B26" s="646"/>
      <c r="C26" s="254"/>
      <c r="D26" s="609"/>
      <c r="E26" s="609"/>
      <c r="F26" s="331" t="s">
        <v>123</v>
      </c>
      <c r="G26" s="349">
        <v>244</v>
      </c>
      <c r="H26" s="350"/>
      <c r="I26" s="346"/>
      <c r="J26" s="351">
        <v>10</v>
      </c>
      <c r="K26" s="347"/>
      <c r="L26" s="347"/>
      <c r="M26" s="347">
        <v>10</v>
      </c>
      <c r="N26" s="347"/>
      <c r="O26" s="347"/>
      <c r="P26" s="348"/>
      <c r="Q26" s="348"/>
      <c r="R26" s="343">
        <f t="shared" ref="R26:R27" si="11">H26+I26+J26+K26+L26+M26+N26+O26+P26+Q26</f>
        <v>20</v>
      </c>
      <c r="S26" s="650"/>
    </row>
    <row r="27" spans="1:19" s="248" customFormat="1" ht="26.25" customHeight="1" x14ac:dyDescent="0.2">
      <c r="A27" s="618"/>
      <c r="B27" s="593"/>
      <c r="C27" s="254"/>
      <c r="D27" s="210"/>
      <c r="E27" s="210"/>
      <c r="F27" s="332" t="s">
        <v>152</v>
      </c>
      <c r="G27" s="341">
        <v>244</v>
      </c>
      <c r="H27" s="150"/>
      <c r="I27" s="142"/>
      <c r="J27" s="164"/>
      <c r="K27" s="142">
        <v>10</v>
      </c>
      <c r="L27" s="142">
        <v>10</v>
      </c>
      <c r="M27" s="142"/>
      <c r="N27" s="142"/>
      <c r="O27" s="142">
        <v>10</v>
      </c>
      <c r="P27" s="406">
        <v>10</v>
      </c>
      <c r="Q27" s="362">
        <v>10</v>
      </c>
      <c r="R27" s="145">
        <f t="shared" si="11"/>
        <v>50</v>
      </c>
      <c r="S27" s="651"/>
    </row>
    <row r="28" spans="1:19" s="248" customFormat="1" ht="20.25" customHeight="1" x14ac:dyDescent="0.2">
      <c r="A28" s="616" t="s">
        <v>101</v>
      </c>
      <c r="B28" s="597" t="s">
        <v>54</v>
      </c>
      <c r="C28" s="251"/>
      <c r="D28" s="685" t="s">
        <v>39</v>
      </c>
      <c r="E28" s="685" t="s">
        <v>41</v>
      </c>
      <c r="F28" s="338"/>
      <c r="G28" s="65">
        <v>244</v>
      </c>
      <c r="H28" s="152">
        <f t="shared" ref="H28:L28" si="12">H29+H30+H31+H32</f>
        <v>28</v>
      </c>
      <c r="I28" s="26">
        <f t="shared" si="12"/>
        <v>22.4</v>
      </c>
      <c r="J28" s="153">
        <f t="shared" si="12"/>
        <v>22.4</v>
      </c>
      <c r="K28" s="154">
        <f t="shared" si="12"/>
        <v>22.4</v>
      </c>
      <c r="L28" s="154">
        <f t="shared" si="12"/>
        <v>23</v>
      </c>
      <c r="M28" s="154">
        <f t="shared" ref="M28:N28" si="13">M29+M30+M31+M32</f>
        <v>21.159999999999997</v>
      </c>
      <c r="N28" s="154">
        <f t="shared" si="13"/>
        <v>25.7</v>
      </c>
      <c r="O28" s="154">
        <f t="shared" ref="O28:P28" si="14">O29+O30+O31+O32</f>
        <v>22.5</v>
      </c>
      <c r="P28" s="154">
        <f t="shared" si="14"/>
        <v>22.5</v>
      </c>
      <c r="Q28" s="154">
        <f t="shared" ref="Q28" si="15">Q29+Q30+Q31+Q32</f>
        <v>22.5</v>
      </c>
      <c r="R28" s="405">
        <f>H28+I28+J28+K28+L28+M28+N28+O28+P28+Q28</f>
        <v>232.55999999999997</v>
      </c>
      <c r="S28" s="643" t="s">
        <v>118</v>
      </c>
    </row>
    <row r="29" spans="1:19" s="248" customFormat="1" ht="12" customHeight="1" x14ac:dyDescent="0.2">
      <c r="A29" s="617"/>
      <c r="B29" s="596"/>
      <c r="C29" s="254"/>
      <c r="D29" s="686"/>
      <c r="E29" s="686"/>
      <c r="F29" s="68" t="s">
        <v>127</v>
      </c>
      <c r="G29" s="66">
        <v>244</v>
      </c>
      <c r="H29" s="64">
        <v>25</v>
      </c>
      <c r="I29" s="23">
        <v>20</v>
      </c>
      <c r="J29" s="59"/>
      <c r="K29" s="59"/>
      <c r="L29" s="59"/>
      <c r="M29" s="59"/>
      <c r="N29" s="59"/>
      <c r="O29" s="59"/>
      <c r="P29" s="316"/>
      <c r="Q29" s="316"/>
      <c r="R29" s="404">
        <f t="shared" ref="R29:R32" si="16">H29+I29+J29+K29+L29+M29+N29+O29+P29+Q29</f>
        <v>45</v>
      </c>
      <c r="S29" s="644"/>
    </row>
    <row r="30" spans="1:19" s="248" customFormat="1" ht="12" customHeight="1" x14ac:dyDescent="0.2">
      <c r="A30" s="617"/>
      <c r="B30" s="596"/>
      <c r="C30" s="254"/>
      <c r="D30" s="686"/>
      <c r="E30" s="686"/>
      <c r="F30" s="68" t="s">
        <v>128</v>
      </c>
      <c r="G30" s="66">
        <v>244</v>
      </c>
      <c r="H30" s="64">
        <v>3</v>
      </c>
      <c r="I30" s="23">
        <v>2.4</v>
      </c>
      <c r="J30" s="59"/>
      <c r="K30" s="59"/>
      <c r="L30" s="59"/>
      <c r="M30" s="59"/>
      <c r="N30" s="59"/>
      <c r="O30" s="59"/>
      <c r="P30" s="316"/>
      <c r="Q30" s="316"/>
      <c r="R30" s="404">
        <f t="shared" si="16"/>
        <v>5.4</v>
      </c>
      <c r="S30" s="644"/>
    </row>
    <row r="31" spans="1:19" s="248" customFormat="1" ht="12" customHeight="1" x14ac:dyDescent="0.2">
      <c r="A31" s="617"/>
      <c r="B31" s="596"/>
      <c r="C31" s="254"/>
      <c r="D31" s="686"/>
      <c r="E31" s="686"/>
      <c r="F31" s="68" t="s">
        <v>124</v>
      </c>
      <c r="G31" s="66">
        <v>244</v>
      </c>
      <c r="H31" s="64"/>
      <c r="I31" s="23"/>
      <c r="J31" s="59">
        <v>20</v>
      </c>
      <c r="K31" s="59">
        <v>20</v>
      </c>
      <c r="L31" s="59">
        <v>20</v>
      </c>
      <c r="M31" s="59">
        <v>18.899999999999999</v>
      </c>
      <c r="N31" s="59">
        <v>22.7</v>
      </c>
      <c r="O31" s="59">
        <v>19.5</v>
      </c>
      <c r="P31" s="316">
        <v>19.5</v>
      </c>
      <c r="Q31" s="316">
        <v>19.5</v>
      </c>
      <c r="R31" s="404">
        <f t="shared" si="16"/>
        <v>160.10000000000002</v>
      </c>
      <c r="S31" s="644"/>
    </row>
    <row r="32" spans="1:19" s="248" customFormat="1" ht="12" customHeight="1" x14ac:dyDescent="0.2">
      <c r="A32" s="618"/>
      <c r="B32" s="598"/>
      <c r="C32" s="253"/>
      <c r="D32" s="687"/>
      <c r="E32" s="687"/>
      <c r="F32" s="69" t="s">
        <v>125</v>
      </c>
      <c r="G32" s="67">
        <v>244</v>
      </c>
      <c r="H32" s="62"/>
      <c r="I32" s="61"/>
      <c r="J32" s="27">
        <v>2.4</v>
      </c>
      <c r="K32" s="27">
        <v>2.4</v>
      </c>
      <c r="L32" s="27">
        <v>3</v>
      </c>
      <c r="M32" s="27">
        <v>2.2599999999999998</v>
      </c>
      <c r="N32" s="27">
        <v>3</v>
      </c>
      <c r="O32" s="27">
        <v>3</v>
      </c>
      <c r="P32" s="316">
        <v>3</v>
      </c>
      <c r="Q32" s="316">
        <v>3</v>
      </c>
      <c r="R32" s="145">
        <f t="shared" si="16"/>
        <v>22.06</v>
      </c>
      <c r="S32" s="645"/>
    </row>
    <row r="33" spans="1:19" s="248" customFormat="1" ht="17.100000000000001" customHeight="1" x14ac:dyDescent="0.2">
      <c r="A33" s="682" t="s">
        <v>102</v>
      </c>
      <c r="B33" s="683" t="s">
        <v>117</v>
      </c>
      <c r="C33" s="254"/>
      <c r="D33" s="684" t="s">
        <v>39</v>
      </c>
      <c r="E33" s="155"/>
      <c r="F33" s="330"/>
      <c r="G33" s="65">
        <v>244</v>
      </c>
      <c r="H33" s="161">
        <f t="shared" ref="H33:L33" si="17">H34+H35+H36+H37</f>
        <v>120.12</v>
      </c>
      <c r="I33" s="26">
        <f t="shared" si="17"/>
        <v>0</v>
      </c>
      <c r="J33" s="60">
        <f t="shared" si="17"/>
        <v>0</v>
      </c>
      <c r="K33" s="58">
        <f t="shared" si="17"/>
        <v>0</v>
      </c>
      <c r="L33" s="58">
        <f t="shared" si="17"/>
        <v>0</v>
      </c>
      <c r="M33" s="58">
        <f t="shared" ref="M33:N33" si="18">M34+M35+M36+M37</f>
        <v>0</v>
      </c>
      <c r="N33" s="58">
        <f t="shared" si="18"/>
        <v>0</v>
      </c>
      <c r="O33" s="58">
        <f t="shared" ref="O33:P33" si="19">O34+O35+O36+O37</f>
        <v>0</v>
      </c>
      <c r="P33" s="58">
        <f t="shared" si="19"/>
        <v>0</v>
      </c>
      <c r="Q33" s="58">
        <f t="shared" ref="Q33" si="20">Q34+Q35+Q36+Q37</f>
        <v>0</v>
      </c>
      <c r="R33" s="144">
        <f>H33+I33+J33+K33+L33+M33+N33+O33+P33+Q33</f>
        <v>120.12</v>
      </c>
      <c r="S33" s="643" t="s">
        <v>120</v>
      </c>
    </row>
    <row r="34" spans="1:19" s="248" customFormat="1" ht="12" customHeight="1" x14ac:dyDescent="0.2">
      <c r="A34" s="682"/>
      <c r="B34" s="683"/>
      <c r="C34" s="254"/>
      <c r="D34" s="684"/>
      <c r="E34" s="688" t="s">
        <v>55</v>
      </c>
      <c r="F34" s="156" t="s">
        <v>137</v>
      </c>
      <c r="G34" s="159">
        <v>244</v>
      </c>
      <c r="H34" s="64">
        <v>60</v>
      </c>
      <c r="I34" s="163"/>
      <c r="J34" s="23"/>
      <c r="K34" s="23"/>
      <c r="L34" s="23"/>
      <c r="M34" s="23"/>
      <c r="N34" s="23"/>
      <c r="O34" s="23"/>
      <c r="P34" s="317"/>
      <c r="Q34" s="317"/>
      <c r="R34" s="404">
        <f t="shared" ref="R34:R37" si="21">H34+I34+J34+K34+L34+M34+N34+O34+P34+Q34</f>
        <v>60</v>
      </c>
      <c r="S34" s="644"/>
    </row>
    <row r="35" spans="1:19" s="248" customFormat="1" ht="12" customHeight="1" x14ac:dyDescent="0.2">
      <c r="A35" s="682"/>
      <c r="B35" s="683"/>
      <c r="C35" s="254"/>
      <c r="D35" s="684"/>
      <c r="E35" s="689"/>
      <c r="F35" s="157" t="s">
        <v>138</v>
      </c>
      <c r="G35" s="159">
        <v>244</v>
      </c>
      <c r="H35" s="64">
        <v>0.06</v>
      </c>
      <c r="I35" s="23"/>
      <c r="J35" s="23"/>
      <c r="K35" s="23"/>
      <c r="L35" s="140"/>
      <c r="M35" s="140"/>
      <c r="N35" s="140"/>
      <c r="O35" s="140"/>
      <c r="P35" s="318"/>
      <c r="Q35" s="318"/>
      <c r="R35" s="344">
        <f t="shared" si="21"/>
        <v>0.06</v>
      </c>
      <c r="S35" s="644"/>
    </row>
    <row r="36" spans="1:19" ht="12" customHeight="1" x14ac:dyDescent="0.2">
      <c r="A36" s="682"/>
      <c r="B36" s="683"/>
      <c r="C36" s="254"/>
      <c r="D36" s="684"/>
      <c r="E36" s="576" t="s">
        <v>56</v>
      </c>
      <c r="F36" s="158" t="s">
        <v>137</v>
      </c>
      <c r="G36" s="160">
        <v>611</v>
      </c>
      <c r="H36" s="162">
        <v>60</v>
      </c>
      <c r="I36" s="163"/>
      <c r="J36" s="166"/>
      <c r="K36" s="163"/>
      <c r="L36" s="23"/>
      <c r="M36" s="23"/>
      <c r="N36" s="23"/>
      <c r="O36" s="23"/>
      <c r="P36" s="317"/>
      <c r="Q36" s="317"/>
      <c r="R36" s="343">
        <f t="shared" si="21"/>
        <v>60</v>
      </c>
      <c r="S36" s="644"/>
    </row>
    <row r="37" spans="1:19" ht="11.25" customHeight="1" x14ac:dyDescent="0.2">
      <c r="A37" s="682"/>
      <c r="B37" s="683"/>
      <c r="C37" s="253"/>
      <c r="D37" s="684"/>
      <c r="E37" s="666"/>
      <c r="F37" s="70" t="s">
        <v>138</v>
      </c>
      <c r="G37" s="67">
        <v>611</v>
      </c>
      <c r="H37" s="62">
        <v>0.06</v>
      </c>
      <c r="I37" s="61"/>
      <c r="J37" s="71"/>
      <c r="K37" s="61"/>
      <c r="L37" s="61"/>
      <c r="M37" s="61"/>
      <c r="N37" s="61"/>
      <c r="O37" s="61"/>
      <c r="P37" s="27"/>
      <c r="Q37" s="27"/>
      <c r="R37" s="145">
        <f t="shared" si="21"/>
        <v>0.06</v>
      </c>
      <c r="S37" s="645"/>
    </row>
    <row r="38" spans="1:19" ht="17.25" customHeight="1" x14ac:dyDescent="0.2">
      <c r="A38" s="634" t="s">
        <v>103</v>
      </c>
      <c r="B38" s="628" t="s">
        <v>142</v>
      </c>
      <c r="C38" s="209"/>
      <c r="D38" s="205" t="s">
        <v>39</v>
      </c>
      <c r="E38" s="205" t="s">
        <v>144</v>
      </c>
      <c r="F38" s="213" t="s">
        <v>152</v>
      </c>
      <c r="G38" s="214">
        <v>244</v>
      </c>
      <c r="H38" s="207"/>
      <c r="I38" s="206"/>
      <c r="J38" s="208">
        <v>13.62</v>
      </c>
      <c r="K38" s="206"/>
      <c r="L38" s="206">
        <v>6.72</v>
      </c>
      <c r="M38" s="206"/>
      <c r="N38" s="206"/>
      <c r="O38" s="206"/>
      <c r="P38" s="319"/>
      <c r="Q38" s="319"/>
      <c r="R38" s="144">
        <f>H38+I38+J38+K38+L38+M38+N38+O38+P38+Q38</f>
        <v>20.34</v>
      </c>
      <c r="S38" s="619" t="s">
        <v>21</v>
      </c>
    </row>
    <row r="39" spans="1:19" ht="17.25" customHeight="1" x14ac:dyDescent="0.2">
      <c r="A39" s="631"/>
      <c r="B39" s="629"/>
      <c r="C39" s="211"/>
      <c r="D39" s="335" t="s">
        <v>39</v>
      </c>
      <c r="E39" s="335" t="s">
        <v>144</v>
      </c>
      <c r="F39" s="219" t="s">
        <v>153</v>
      </c>
      <c r="G39" s="220">
        <v>244</v>
      </c>
      <c r="H39" s="221"/>
      <c r="I39" s="222"/>
      <c r="J39" s="223">
        <v>0.9</v>
      </c>
      <c r="K39" s="222"/>
      <c r="L39" s="224">
        <v>0.84</v>
      </c>
      <c r="M39" s="224"/>
      <c r="N39" s="224"/>
      <c r="O39" s="224"/>
      <c r="P39" s="320"/>
      <c r="Q39" s="320"/>
      <c r="R39" s="145">
        <f>H39+I39+J39+K39+L39+M39+N39+O39+P39+Q39</f>
        <v>1.74</v>
      </c>
      <c r="S39" s="620"/>
    </row>
    <row r="40" spans="1:19" ht="29.25" customHeight="1" x14ac:dyDescent="0.2">
      <c r="A40" s="215" t="s">
        <v>104</v>
      </c>
      <c r="B40" s="216" t="s">
        <v>186</v>
      </c>
      <c r="C40" s="216"/>
      <c r="D40" s="217" t="s">
        <v>39</v>
      </c>
      <c r="E40" s="217" t="s">
        <v>144</v>
      </c>
      <c r="F40" s="218" t="s">
        <v>123</v>
      </c>
      <c r="G40" s="168">
        <v>244</v>
      </c>
      <c r="H40" s="225"/>
      <c r="I40" s="226"/>
      <c r="J40" s="227"/>
      <c r="K40" s="226">
        <v>9.5</v>
      </c>
      <c r="L40" s="226"/>
      <c r="M40" s="226"/>
      <c r="N40" s="226"/>
      <c r="O40" s="226"/>
      <c r="P40" s="321"/>
      <c r="Q40" s="321"/>
      <c r="R40" s="144">
        <f>H40+I40+J40+K40+L40+M40+N40+O40+P40+Q40</f>
        <v>9.5</v>
      </c>
      <c r="S40" s="620"/>
    </row>
    <row r="41" spans="1:19" ht="25.5" customHeight="1" x14ac:dyDescent="0.2">
      <c r="A41" s="630" t="s">
        <v>147</v>
      </c>
      <c r="B41" s="628" t="s">
        <v>155</v>
      </c>
      <c r="C41" s="632"/>
      <c r="D41" s="632" t="s">
        <v>39</v>
      </c>
      <c r="E41" s="632" t="s">
        <v>144</v>
      </c>
      <c r="F41" s="218" t="s">
        <v>152</v>
      </c>
      <c r="G41" s="229">
        <v>244</v>
      </c>
      <c r="H41" s="225"/>
      <c r="I41" s="226"/>
      <c r="J41" s="227">
        <v>0.7</v>
      </c>
      <c r="K41" s="226"/>
      <c r="L41" s="226"/>
      <c r="M41" s="226"/>
      <c r="N41" s="226"/>
      <c r="O41" s="226"/>
      <c r="P41" s="226"/>
      <c r="Q41" s="226"/>
      <c r="R41" s="144">
        <f t="shared" ref="R41:R46" si="22">H41+I41+J41+K41+L41+M41+N41+O41+P41+Q41</f>
        <v>0.7</v>
      </c>
      <c r="S41" s="620"/>
    </row>
    <row r="42" spans="1:19" ht="25.5" customHeight="1" x14ac:dyDescent="0.2">
      <c r="A42" s="631"/>
      <c r="B42" s="629"/>
      <c r="C42" s="633"/>
      <c r="D42" s="633"/>
      <c r="E42" s="633"/>
      <c r="F42" s="218" t="s">
        <v>153</v>
      </c>
      <c r="G42" s="229">
        <v>244</v>
      </c>
      <c r="H42" s="225"/>
      <c r="I42" s="226"/>
      <c r="J42" s="227"/>
      <c r="K42" s="226"/>
      <c r="L42" s="226"/>
      <c r="M42" s="226"/>
      <c r="N42" s="226"/>
      <c r="O42" s="226"/>
      <c r="P42" s="318"/>
      <c r="Q42" s="318"/>
      <c r="R42" s="144">
        <f t="shared" si="22"/>
        <v>0</v>
      </c>
      <c r="S42" s="620"/>
    </row>
    <row r="43" spans="1:19" x14ac:dyDescent="0.2">
      <c r="A43" s="630" t="s">
        <v>148</v>
      </c>
      <c r="B43" s="628" t="s">
        <v>157</v>
      </c>
      <c r="C43" s="632"/>
      <c r="D43" s="632" t="s">
        <v>39</v>
      </c>
      <c r="E43" s="632" t="s">
        <v>144</v>
      </c>
      <c r="F43" s="218" t="s">
        <v>152</v>
      </c>
      <c r="G43" s="229">
        <v>244</v>
      </c>
      <c r="H43" s="225"/>
      <c r="I43" s="226"/>
      <c r="J43" s="227">
        <v>2.4</v>
      </c>
      <c r="K43" s="226"/>
      <c r="L43" s="226"/>
      <c r="M43" s="226"/>
      <c r="N43" s="226"/>
      <c r="O43" s="226"/>
      <c r="P43" s="322"/>
      <c r="Q43" s="322"/>
      <c r="R43" s="144">
        <f t="shared" si="22"/>
        <v>2.4</v>
      </c>
      <c r="S43" s="620"/>
    </row>
    <row r="44" spans="1:19" x14ac:dyDescent="0.2">
      <c r="A44" s="631"/>
      <c r="B44" s="629"/>
      <c r="C44" s="633"/>
      <c r="D44" s="633"/>
      <c r="E44" s="633"/>
      <c r="F44" s="218" t="s">
        <v>123</v>
      </c>
      <c r="G44" s="229">
        <v>244</v>
      </c>
      <c r="H44" s="225"/>
      <c r="I44" s="226"/>
      <c r="J44" s="227"/>
      <c r="K44" s="226"/>
      <c r="L44" s="226"/>
      <c r="M44" s="226"/>
      <c r="N44" s="226"/>
      <c r="O44" s="226"/>
      <c r="P44" s="322"/>
      <c r="Q44" s="322"/>
      <c r="R44" s="144">
        <f t="shared" si="22"/>
        <v>0</v>
      </c>
      <c r="S44" s="621"/>
    </row>
    <row r="45" spans="1:19" ht="36" x14ac:dyDescent="0.2">
      <c r="A45" s="215" t="s">
        <v>149</v>
      </c>
      <c r="B45" s="216" t="s">
        <v>116</v>
      </c>
      <c r="C45" s="228"/>
      <c r="D45" s="228" t="s">
        <v>39</v>
      </c>
      <c r="E45" s="228" t="s">
        <v>160</v>
      </c>
      <c r="F45" s="218" t="s">
        <v>161</v>
      </c>
      <c r="G45" s="229">
        <v>244</v>
      </c>
      <c r="H45" s="225"/>
      <c r="I45" s="226"/>
      <c r="J45" s="227">
        <v>25.72</v>
      </c>
      <c r="K45" s="226"/>
      <c r="L45" s="226"/>
      <c r="M45" s="226"/>
      <c r="N45" s="226"/>
      <c r="O45" s="226"/>
      <c r="P45" s="322"/>
      <c r="Q45" s="322"/>
      <c r="R45" s="144">
        <f t="shared" si="22"/>
        <v>25.72</v>
      </c>
      <c r="S45" s="380" t="s">
        <v>118</v>
      </c>
    </row>
    <row r="46" spans="1:19" ht="53.25" customHeight="1" x14ac:dyDescent="0.2">
      <c r="A46" s="333" t="s">
        <v>154</v>
      </c>
      <c r="B46" s="209" t="s">
        <v>143</v>
      </c>
      <c r="C46" s="209"/>
      <c r="D46" s="334" t="s">
        <v>39</v>
      </c>
      <c r="E46" s="334" t="s">
        <v>150</v>
      </c>
      <c r="F46" s="213" t="s">
        <v>151</v>
      </c>
      <c r="G46" s="277">
        <v>244</v>
      </c>
      <c r="H46" s="278"/>
      <c r="I46" s="279"/>
      <c r="J46" s="280"/>
      <c r="K46" s="279">
        <v>0.5</v>
      </c>
      <c r="L46" s="279">
        <v>0.5</v>
      </c>
      <c r="M46" s="279">
        <v>0.5</v>
      </c>
      <c r="N46" s="279">
        <v>1</v>
      </c>
      <c r="O46" s="279">
        <v>1</v>
      </c>
      <c r="P46" s="363">
        <v>1</v>
      </c>
      <c r="Q46" s="363">
        <v>1</v>
      </c>
      <c r="R46" s="144">
        <f t="shared" si="22"/>
        <v>5.5</v>
      </c>
      <c r="S46" s="380" t="s">
        <v>145</v>
      </c>
    </row>
    <row r="47" spans="1:19" ht="28.5" customHeight="1" x14ac:dyDescent="0.2">
      <c r="A47" s="622" t="s">
        <v>156</v>
      </c>
      <c r="B47" s="282" t="s">
        <v>193</v>
      </c>
      <c r="C47" s="640"/>
      <c r="D47" s="625" t="s">
        <v>39</v>
      </c>
      <c r="E47" s="625" t="s">
        <v>144</v>
      </c>
      <c r="F47" s="336"/>
      <c r="G47" s="635">
        <v>244</v>
      </c>
      <c r="H47" s="283">
        <f>H48+H49+H50+H51</f>
        <v>0</v>
      </c>
      <c r="I47" s="283">
        <f t="shared" ref="I47:M47" si="23">I48+I49+I50+I51</f>
        <v>0</v>
      </c>
      <c r="J47" s="283">
        <f t="shared" si="23"/>
        <v>0</v>
      </c>
      <c r="K47" s="283">
        <f t="shared" si="23"/>
        <v>0</v>
      </c>
      <c r="L47" s="283">
        <f t="shared" si="23"/>
        <v>190.51</v>
      </c>
      <c r="M47" s="283">
        <f t="shared" si="23"/>
        <v>0</v>
      </c>
      <c r="N47" s="283"/>
      <c r="O47" s="283"/>
      <c r="P47" s="323"/>
      <c r="Q47" s="323"/>
      <c r="R47" s="144">
        <f>H47+I47+J47+K47+L47+M47+N47+O47+P47+Q47</f>
        <v>190.51</v>
      </c>
      <c r="S47" s="619" t="s">
        <v>21</v>
      </c>
    </row>
    <row r="48" spans="1:19" x14ac:dyDescent="0.2">
      <c r="A48" s="623"/>
      <c r="B48" s="281" t="s">
        <v>194</v>
      </c>
      <c r="C48" s="641"/>
      <c r="D48" s="626"/>
      <c r="E48" s="626"/>
      <c r="F48" s="281">
        <v>4930077490</v>
      </c>
      <c r="G48" s="636"/>
      <c r="H48" s="281"/>
      <c r="I48" s="281"/>
      <c r="J48" s="281"/>
      <c r="K48" s="281"/>
      <c r="L48" s="281">
        <v>144.97</v>
      </c>
      <c r="M48" s="281"/>
      <c r="N48" s="281"/>
      <c r="O48" s="281"/>
      <c r="P48" s="324"/>
      <c r="Q48" s="324"/>
      <c r="R48" s="404">
        <f t="shared" ref="R48:R51" si="24">H48+I48+J48+K48+L48+M48+N48+O48+P48+Q48</f>
        <v>144.97</v>
      </c>
      <c r="S48" s="620"/>
    </row>
    <row r="49" spans="1:20" ht="25.5" x14ac:dyDescent="0.2">
      <c r="A49" s="623"/>
      <c r="B49" s="281" t="s">
        <v>196</v>
      </c>
      <c r="C49" s="641"/>
      <c r="D49" s="626"/>
      <c r="E49" s="626"/>
      <c r="F49" s="281">
        <v>4930077490</v>
      </c>
      <c r="G49" s="636"/>
      <c r="H49" s="281"/>
      <c r="I49" s="281"/>
      <c r="J49" s="281"/>
      <c r="K49" s="281"/>
      <c r="L49" s="285">
        <v>30</v>
      </c>
      <c r="M49" s="281"/>
      <c r="N49" s="281"/>
      <c r="O49" s="281"/>
      <c r="P49" s="324"/>
      <c r="Q49" s="324"/>
      <c r="R49" s="404">
        <f t="shared" si="24"/>
        <v>30</v>
      </c>
      <c r="S49" s="620"/>
    </row>
    <row r="50" spans="1:20" ht="18" customHeight="1" x14ac:dyDescent="0.2">
      <c r="A50" s="623"/>
      <c r="B50" s="638" t="s">
        <v>197</v>
      </c>
      <c r="C50" s="641"/>
      <c r="D50" s="626"/>
      <c r="E50" s="626"/>
      <c r="F50" s="281">
        <v>4930077490</v>
      </c>
      <c r="G50" s="636"/>
      <c r="H50" s="281"/>
      <c r="I50" s="281"/>
      <c r="J50" s="281"/>
      <c r="K50" s="281"/>
      <c r="L50" s="281">
        <v>10.029999999999999</v>
      </c>
      <c r="M50" s="281"/>
      <c r="N50" s="281"/>
      <c r="O50" s="281"/>
      <c r="P50" s="324"/>
      <c r="Q50" s="324"/>
      <c r="R50" s="404">
        <f t="shared" si="24"/>
        <v>10.029999999999999</v>
      </c>
      <c r="S50" s="620"/>
    </row>
    <row r="51" spans="1:20" x14ac:dyDescent="0.2">
      <c r="A51" s="624"/>
      <c r="B51" s="639"/>
      <c r="C51" s="642"/>
      <c r="D51" s="627"/>
      <c r="E51" s="627"/>
      <c r="F51" s="284">
        <v>4930097490</v>
      </c>
      <c r="G51" s="637"/>
      <c r="H51" s="284"/>
      <c r="I51" s="284"/>
      <c r="J51" s="284"/>
      <c r="K51" s="284"/>
      <c r="L51" s="284">
        <v>5.51</v>
      </c>
      <c r="M51" s="284"/>
      <c r="N51" s="284"/>
      <c r="O51" s="284"/>
      <c r="P51" s="284"/>
      <c r="Q51" s="284"/>
      <c r="R51" s="145">
        <f t="shared" si="24"/>
        <v>5.51</v>
      </c>
      <c r="S51" s="621"/>
    </row>
    <row r="52" spans="1:20" ht="17.25" customHeight="1" x14ac:dyDescent="0.2">
      <c r="A52" s="634" t="s">
        <v>158</v>
      </c>
      <c r="B52" s="641" t="s">
        <v>203</v>
      </c>
      <c r="C52" s="209"/>
      <c r="D52" s="205" t="s">
        <v>39</v>
      </c>
      <c r="E52" s="205" t="s">
        <v>144</v>
      </c>
      <c r="F52" s="213" t="s">
        <v>152</v>
      </c>
      <c r="G52" s="214">
        <v>244</v>
      </c>
      <c r="H52" s="207"/>
      <c r="I52" s="206"/>
      <c r="J52" s="208"/>
      <c r="K52" s="206"/>
      <c r="L52" s="206"/>
      <c r="M52" s="206">
        <v>25.08</v>
      </c>
      <c r="N52" s="206"/>
      <c r="O52" s="206"/>
      <c r="P52" s="319"/>
      <c r="Q52" s="319"/>
      <c r="R52" s="326">
        <f>H52+I52+J52+K52+L52+M52+N52+O52+P52+Q52</f>
        <v>25.08</v>
      </c>
      <c r="S52" s="619" t="s">
        <v>21</v>
      </c>
    </row>
    <row r="53" spans="1:20" ht="17.25" customHeight="1" x14ac:dyDescent="0.2">
      <c r="A53" s="631"/>
      <c r="B53" s="642"/>
      <c r="C53" s="211"/>
      <c r="D53" s="335" t="s">
        <v>39</v>
      </c>
      <c r="E53" s="335" t="s">
        <v>144</v>
      </c>
      <c r="F53" s="219" t="s">
        <v>153</v>
      </c>
      <c r="G53" s="220">
        <v>244</v>
      </c>
      <c r="H53" s="221"/>
      <c r="I53" s="222"/>
      <c r="J53" s="223"/>
      <c r="K53" s="222"/>
      <c r="L53" s="224"/>
      <c r="M53" s="224">
        <v>1.25</v>
      </c>
      <c r="N53" s="224"/>
      <c r="O53" s="224"/>
      <c r="P53" s="224"/>
      <c r="Q53" s="224"/>
      <c r="R53" s="343">
        <f t="shared" ref="R53:R56" si="25">H53+I53+J53+K53+L53+M53+N53+O53+P53+Q53</f>
        <v>1.25</v>
      </c>
      <c r="S53" s="620"/>
    </row>
    <row r="54" spans="1:20" ht="17.25" customHeight="1" x14ac:dyDescent="0.2">
      <c r="A54" s="634" t="s">
        <v>199</v>
      </c>
      <c r="B54" s="628" t="s">
        <v>207</v>
      </c>
      <c r="C54" s="209"/>
      <c r="D54" s="205" t="s">
        <v>39</v>
      </c>
      <c r="E54" s="205" t="s">
        <v>144</v>
      </c>
      <c r="F54" s="213" t="s">
        <v>152</v>
      </c>
      <c r="G54" s="214">
        <v>244</v>
      </c>
      <c r="H54" s="207"/>
      <c r="I54" s="206"/>
      <c r="J54" s="208"/>
      <c r="K54" s="206"/>
      <c r="L54" s="206"/>
      <c r="M54" s="206"/>
      <c r="N54" s="206">
        <v>10.69</v>
      </c>
      <c r="O54" s="206">
        <v>10</v>
      </c>
      <c r="P54" s="319">
        <v>10</v>
      </c>
      <c r="Q54" s="319">
        <v>10</v>
      </c>
      <c r="R54" s="144">
        <f t="shared" si="25"/>
        <v>40.69</v>
      </c>
      <c r="S54" s="690" t="s">
        <v>21</v>
      </c>
      <c r="T54" s="389"/>
    </row>
    <row r="55" spans="1:20" ht="19.5" customHeight="1" x14ac:dyDescent="0.2">
      <c r="A55" s="631"/>
      <c r="B55" s="629"/>
      <c r="C55" s="211"/>
      <c r="D55" s="335" t="s">
        <v>39</v>
      </c>
      <c r="E55" s="335" t="s">
        <v>144</v>
      </c>
      <c r="F55" s="219" t="s">
        <v>123</v>
      </c>
      <c r="G55" s="220">
        <v>244</v>
      </c>
      <c r="H55" s="221"/>
      <c r="I55" s="222"/>
      <c r="J55" s="223"/>
      <c r="K55" s="222"/>
      <c r="L55" s="224"/>
      <c r="M55" s="224"/>
      <c r="N55" s="224"/>
      <c r="O55" s="224"/>
      <c r="P55" s="224"/>
      <c r="Q55" s="224"/>
      <c r="R55" s="145">
        <f t="shared" si="25"/>
        <v>0</v>
      </c>
      <c r="S55" s="691"/>
      <c r="T55" s="389"/>
    </row>
    <row r="56" spans="1:20" ht="41.25" customHeight="1" x14ac:dyDescent="0.2">
      <c r="A56" s="215" t="s">
        <v>208</v>
      </c>
      <c r="B56" s="216" t="s">
        <v>209</v>
      </c>
      <c r="C56" s="216"/>
      <c r="D56" s="217" t="s">
        <v>39</v>
      </c>
      <c r="E56" s="217" t="s">
        <v>144</v>
      </c>
      <c r="F56" s="218" t="s">
        <v>123</v>
      </c>
      <c r="G56" s="168">
        <v>244</v>
      </c>
      <c r="H56" s="225"/>
      <c r="I56" s="226"/>
      <c r="J56" s="227"/>
      <c r="K56" s="226"/>
      <c r="L56" s="226"/>
      <c r="M56" s="226"/>
      <c r="N56" s="226"/>
      <c r="O56" s="226">
        <v>9</v>
      </c>
      <c r="P56" s="321">
        <v>9</v>
      </c>
      <c r="Q56" s="321">
        <v>9</v>
      </c>
      <c r="R56" s="144">
        <f t="shared" si="25"/>
        <v>27</v>
      </c>
      <c r="S56" s="691"/>
      <c r="T56" s="389"/>
    </row>
    <row r="57" spans="1:20" ht="30" customHeight="1" x14ac:dyDescent="0.2">
      <c r="A57" s="215" t="s">
        <v>229</v>
      </c>
      <c r="B57" s="216" t="s">
        <v>230</v>
      </c>
      <c r="C57" s="216"/>
      <c r="D57" s="217" t="s">
        <v>39</v>
      </c>
      <c r="E57" s="217" t="s">
        <v>144</v>
      </c>
      <c r="F57" s="218" t="s">
        <v>152</v>
      </c>
      <c r="G57" s="168">
        <v>244</v>
      </c>
      <c r="H57" s="225"/>
      <c r="I57" s="226"/>
      <c r="J57" s="227"/>
      <c r="K57" s="226"/>
      <c r="L57" s="226"/>
      <c r="M57" s="226"/>
      <c r="N57" s="226">
        <v>19.89</v>
      </c>
      <c r="O57" s="226"/>
      <c r="P57" s="321"/>
      <c r="Q57" s="321"/>
      <c r="R57" s="144">
        <f t="shared" ref="R57" si="26">H57+I57+J57+K57+L57+M57+N57+O57+P57+Q57</f>
        <v>19.89</v>
      </c>
      <c r="S57" s="408"/>
      <c r="T57" s="389"/>
    </row>
    <row r="58" spans="1:20" x14ac:dyDescent="0.2">
      <c r="J58" s="10"/>
      <c r="R58" s="292"/>
      <c r="S58" s="292"/>
    </row>
    <row r="59" spans="1:20" x14ac:dyDescent="0.2">
      <c r="J59" s="10"/>
    </row>
    <row r="60" spans="1:20" x14ac:dyDescent="0.2">
      <c r="J60" s="10"/>
    </row>
    <row r="61" spans="1:20" x14ac:dyDescent="0.2">
      <c r="J61" s="10"/>
    </row>
    <row r="62" spans="1:20" x14ac:dyDescent="0.2">
      <c r="J62" s="10"/>
    </row>
    <row r="63" spans="1:20" x14ac:dyDescent="0.2">
      <c r="J63" s="10"/>
    </row>
    <row r="64" spans="1:20" x14ac:dyDescent="0.2">
      <c r="J64" s="10"/>
    </row>
    <row r="65" spans="10:10" x14ac:dyDescent="0.2">
      <c r="J65" s="10"/>
    </row>
    <row r="66" spans="10:10" x14ac:dyDescent="0.2">
      <c r="J66" s="10"/>
    </row>
    <row r="67" spans="10:10" x14ac:dyDescent="0.2">
      <c r="J67" s="10"/>
    </row>
    <row r="68" spans="10:10" x14ac:dyDescent="0.2">
      <c r="J68" s="10"/>
    </row>
    <row r="69" spans="10:10" x14ac:dyDescent="0.2">
      <c r="J69" s="10"/>
    </row>
    <row r="70" spans="10:10" x14ac:dyDescent="0.2">
      <c r="J70" s="10"/>
    </row>
    <row r="71" spans="10:10" x14ac:dyDescent="0.2">
      <c r="J71" s="10"/>
    </row>
    <row r="72" spans="10:10" x14ac:dyDescent="0.2">
      <c r="J72" s="10"/>
    </row>
    <row r="73" spans="10:10" x14ac:dyDescent="0.2">
      <c r="J73" s="10"/>
    </row>
    <row r="74" spans="10:10" x14ac:dyDescent="0.2">
      <c r="J74" s="10"/>
    </row>
    <row r="75" spans="10:10" x14ac:dyDescent="0.2">
      <c r="J75" s="10"/>
    </row>
    <row r="76" spans="10:10" x14ac:dyDescent="0.2">
      <c r="J76" s="10"/>
    </row>
    <row r="77" spans="10:10" x14ac:dyDescent="0.2">
      <c r="J77" s="10"/>
    </row>
    <row r="78" spans="10:10" x14ac:dyDescent="0.2">
      <c r="J78" s="10"/>
    </row>
    <row r="79" spans="10:10" x14ac:dyDescent="0.2">
      <c r="J79" s="10"/>
    </row>
    <row r="80" spans="10:10" x14ac:dyDescent="0.2">
      <c r="J80" s="10"/>
    </row>
    <row r="81" spans="10:10" x14ac:dyDescent="0.2">
      <c r="J81" s="10"/>
    </row>
    <row r="82" spans="10:10" x14ac:dyDescent="0.2">
      <c r="J82" s="10"/>
    </row>
    <row r="83" spans="10:10" x14ac:dyDescent="0.2">
      <c r="J83" s="10"/>
    </row>
    <row r="84" spans="10:10" x14ac:dyDescent="0.2">
      <c r="J84" s="10"/>
    </row>
    <row r="85" spans="10:10" x14ac:dyDescent="0.2">
      <c r="J85" s="10"/>
    </row>
    <row r="86" spans="10:10" x14ac:dyDescent="0.2">
      <c r="J86" s="10"/>
    </row>
    <row r="87" spans="10:10" x14ac:dyDescent="0.2">
      <c r="J87" s="10"/>
    </row>
    <row r="88" spans="10:10" x14ac:dyDescent="0.2">
      <c r="J88" s="10"/>
    </row>
    <row r="89" spans="10:10" x14ac:dyDescent="0.2">
      <c r="J89" s="10"/>
    </row>
    <row r="90" spans="10:10" x14ac:dyDescent="0.2">
      <c r="J90" s="10"/>
    </row>
    <row r="91" spans="10:10" x14ac:dyDescent="0.2">
      <c r="J91" s="10"/>
    </row>
    <row r="92" spans="10:10" x14ac:dyDescent="0.2">
      <c r="J92" s="10"/>
    </row>
    <row r="93" spans="10:10" x14ac:dyDescent="0.2">
      <c r="J93" s="10"/>
    </row>
    <row r="94" spans="10:10" x14ac:dyDescent="0.2">
      <c r="J94" s="10"/>
    </row>
    <row r="95" spans="10:10" x14ac:dyDescent="0.2">
      <c r="J95" s="10"/>
    </row>
    <row r="96" spans="10:10" x14ac:dyDescent="0.2">
      <c r="J96" s="10"/>
    </row>
    <row r="97" spans="10:10" x14ac:dyDescent="0.2">
      <c r="J97" s="10"/>
    </row>
    <row r="98" spans="10:10" x14ac:dyDescent="0.2">
      <c r="J98" s="10"/>
    </row>
    <row r="99" spans="10:10" x14ac:dyDescent="0.2">
      <c r="J99" s="10"/>
    </row>
    <row r="100" spans="10:10" x14ac:dyDescent="0.2">
      <c r="J100" s="10"/>
    </row>
    <row r="101" spans="10:10" x14ac:dyDescent="0.2">
      <c r="J101" s="10"/>
    </row>
    <row r="102" spans="10:10" x14ac:dyDescent="0.2">
      <c r="J102" s="10"/>
    </row>
    <row r="103" spans="10:10" x14ac:dyDescent="0.2">
      <c r="J103" s="10"/>
    </row>
    <row r="104" spans="10:10" x14ac:dyDescent="0.2">
      <c r="J104" s="10"/>
    </row>
    <row r="105" spans="10:10" x14ac:dyDescent="0.2">
      <c r="J105" s="10"/>
    </row>
    <row r="106" spans="10:10" x14ac:dyDescent="0.2">
      <c r="J106" s="10"/>
    </row>
  </sheetData>
  <mergeCells count="77">
    <mergeCell ref="S52:S53"/>
    <mergeCell ref="S54:S56"/>
    <mergeCell ref="B17:B20"/>
    <mergeCell ref="A17:A20"/>
    <mergeCell ref="C17:C20"/>
    <mergeCell ref="D17:D20"/>
    <mergeCell ref="E17:E20"/>
    <mergeCell ref="S17:S20"/>
    <mergeCell ref="A54:A55"/>
    <mergeCell ref="B54:B55"/>
    <mergeCell ref="D41:D42"/>
    <mergeCell ref="E41:E42"/>
    <mergeCell ref="A43:A44"/>
    <mergeCell ref="B43:B44"/>
    <mergeCell ref="C43:C44"/>
    <mergeCell ref="D43:D44"/>
    <mergeCell ref="E43:E44"/>
    <mergeCell ref="A52:A53"/>
    <mergeCell ref="B52:B53"/>
    <mergeCell ref="H5:R5"/>
    <mergeCell ref="S5:S6"/>
    <mergeCell ref="A33:A37"/>
    <mergeCell ref="B33:B37"/>
    <mergeCell ref="B28:B32"/>
    <mergeCell ref="D25:D26"/>
    <mergeCell ref="B25:B27"/>
    <mergeCell ref="A25:A27"/>
    <mergeCell ref="D33:D37"/>
    <mergeCell ref="D28:D32"/>
    <mergeCell ref="A28:A32"/>
    <mergeCell ref="E28:E32"/>
    <mergeCell ref="E34:E35"/>
    <mergeCell ref="E36:E37"/>
    <mergeCell ref="S33:S37"/>
    <mergeCell ref="B9:S9"/>
    <mergeCell ref="G1:S1"/>
    <mergeCell ref="G2:S2"/>
    <mergeCell ref="B8:S8"/>
    <mergeCell ref="B7:R7"/>
    <mergeCell ref="D21:D24"/>
    <mergeCell ref="E21:E24"/>
    <mergeCell ref="F21:F24"/>
    <mergeCell ref="G21:G24"/>
    <mergeCell ref="F13:G13"/>
    <mergeCell ref="E2:F2"/>
    <mergeCell ref="A3:S3"/>
    <mergeCell ref="A5:A6"/>
    <mergeCell ref="A21:A24"/>
    <mergeCell ref="S25:S27"/>
    <mergeCell ref="E25:E26"/>
    <mergeCell ref="B5:B6"/>
    <mergeCell ref="C5:C6"/>
    <mergeCell ref="D5:G5"/>
    <mergeCell ref="B11:G11"/>
    <mergeCell ref="S21:S24"/>
    <mergeCell ref="B12:S12"/>
    <mergeCell ref="C14:C16"/>
    <mergeCell ref="D14:D16"/>
    <mergeCell ref="E14:E16"/>
    <mergeCell ref="S14:S16"/>
    <mergeCell ref="G14:G16"/>
    <mergeCell ref="A14:A16"/>
    <mergeCell ref="S47:S51"/>
    <mergeCell ref="A47:A51"/>
    <mergeCell ref="D47:D51"/>
    <mergeCell ref="E47:E51"/>
    <mergeCell ref="B41:B42"/>
    <mergeCell ref="A41:A42"/>
    <mergeCell ref="C41:C42"/>
    <mergeCell ref="S38:S44"/>
    <mergeCell ref="A38:A39"/>
    <mergeCell ref="B38:B39"/>
    <mergeCell ref="G47:G51"/>
    <mergeCell ref="B50:B51"/>
    <mergeCell ref="C47:C51"/>
    <mergeCell ref="S28:S32"/>
    <mergeCell ref="B14:B16"/>
  </mergeCells>
  <phoneticPr fontId="9" type="noConversion"/>
  <printOptions horizontalCentered="1"/>
  <pageMargins left="0.78740157480314965" right="0.78740157480314965" top="0.39370078740157483" bottom="0.15748031496062992" header="0" footer="0"/>
  <pageSetup paperSize="9"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 3</vt:lpstr>
      <vt:lpstr>прил 4</vt:lpstr>
      <vt:lpstr>благ-во</vt:lpstr>
      <vt:lpstr>сод ул сети</vt:lpstr>
      <vt:lpstr>безопасность</vt:lpstr>
      <vt:lpstr>безопасность!Область_печати</vt:lpstr>
      <vt:lpstr>'благ-во'!Область_печати</vt:lpstr>
      <vt:lpstr>'прил 3'!Область_печати</vt:lpstr>
      <vt:lpstr>'сод ул сети'!Область_печати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VedSpec</cp:lastModifiedBy>
  <cp:lastPrinted>2020-11-16T03:37:57Z</cp:lastPrinted>
  <dcterms:created xsi:type="dcterms:W3CDTF">2013-07-29T03:10:57Z</dcterms:created>
  <dcterms:modified xsi:type="dcterms:W3CDTF">2020-11-16T03:38:36Z</dcterms:modified>
</cp:coreProperties>
</file>