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0815" tabRatio="851"/>
  </bookViews>
  <sheets>
    <sheet name="Постановление" sheetId="20" r:id="rId1"/>
    <sheet name="прил 3" sheetId="14" r:id="rId2"/>
    <sheet name="прил 4" sheetId="13" r:id="rId3"/>
    <sheet name="благ-во" sheetId="10" r:id="rId4"/>
    <sheet name="сод ул сети" sheetId="11" r:id="rId5"/>
    <sheet name="безопасность" sheetId="9" r:id="rId6"/>
    <sheet name="прил 1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in2007" localSheetId="6">#REF!</definedName>
    <definedName name="_in2007">#REF!</definedName>
    <definedName name="_in2008" localSheetId="6">#REF!</definedName>
    <definedName name="_in2008">#REF!</definedName>
    <definedName name="_in2009" localSheetId="6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3" hidden="1">'благ-во'!$A$2:$Q$30</definedName>
    <definedName name="ddd" localSheetId="6">[2]ПРОГНОЗ_1!#REF!</definedName>
    <definedName name="ddd">[2]ПРОГНОЗ_1!#REF!</definedName>
    <definedName name="ff" localSheetId="6">#REF!</definedName>
    <definedName name="ff">#REF!</definedName>
    <definedName name="fffff" localSheetId="6">'[3]Гр5(о)'!#REF!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кат">#REF!</definedName>
    <definedName name="М1">[7]ПРОГНОЗ_1!#REF!</definedName>
    <definedName name="Мониторинг1">'[8]Гр5(о)'!#REF!</definedName>
    <definedName name="_xlnm.Print_Area" localSheetId="5">безопасность!$A$1:$Q$54</definedName>
    <definedName name="_xlnm.Print_Area" localSheetId="3">'благ-во'!$A$1:$Q$54</definedName>
    <definedName name="_xlnm.Print_Area" localSheetId="0">Постановление!$A$1:$G$65</definedName>
    <definedName name="_xlnm.Print_Area" localSheetId="1">'прил 3'!$A$1:$P$19</definedName>
    <definedName name="_xlnm.Print_Area" localSheetId="4">'сод ул сети'!$A$1:$Q$32</definedName>
    <definedName name="ПОКАЗАТЕЛИ_ДОЛГОСР.ПРОГНОЗА" localSheetId="6">'[9]2002(v2)'!#REF!</definedName>
    <definedName name="ПОКАЗАТЕЛИ_ДОЛГОСР.ПРОГНОЗА">'[10]2002(v2)'!#REF!</definedName>
    <definedName name="пппп" localSheetId="6">'[11]2002(v1)'!#REF!</definedName>
    <definedName name="пппп">'[11]2002(v1)'!#REF!</definedName>
    <definedName name="Прогноз97" localSheetId="6">[12]ПРОГНОЗ_1!#REF!</definedName>
    <definedName name="Прогноз97">[12]ПРОГНОЗ_1!#REF!</definedName>
    <definedName name="фф" localSheetId="6">'[13]Гр5(о)'!#REF!</definedName>
    <definedName name="фф">'[13]Гр5(о)'!#REF!</definedName>
    <definedName name="ффф" localSheetId="6">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F56" i="20" l="1"/>
  <c r="F52" i="20"/>
  <c r="F32" i="20"/>
  <c r="F28" i="20"/>
  <c r="F27" i="20"/>
  <c r="F46" i="20"/>
  <c r="H46" i="20" s="1"/>
  <c r="F45" i="20"/>
  <c r="H45" i="20" s="1"/>
  <c r="F44" i="20"/>
  <c r="F43" i="20"/>
  <c r="F40" i="20"/>
  <c r="H40" i="20" s="1"/>
  <c r="F39" i="20"/>
  <c r="H39" i="20" s="1"/>
  <c r="F38" i="20"/>
  <c r="F37" i="20"/>
  <c r="F20" i="20" l="1"/>
  <c r="H20" i="20" s="1"/>
  <c r="F19" i="20"/>
  <c r="H19" i="20" s="1"/>
  <c r="F18" i="20"/>
  <c r="P11" i="9" l="1"/>
  <c r="N11" i="9"/>
  <c r="O11" i="9"/>
  <c r="M11" i="9"/>
  <c r="P48" i="9"/>
  <c r="P47" i="9"/>
  <c r="N53" i="10"/>
  <c r="O53" i="10"/>
  <c r="O10" i="10" s="1"/>
  <c r="P53" i="10"/>
  <c r="M53" i="10"/>
  <c r="P10" i="10" s="1"/>
  <c r="P54" i="10"/>
  <c r="N10" i="10"/>
  <c r="M10" i="10"/>
  <c r="E10" i="13" l="1"/>
  <c r="F10" i="13"/>
  <c r="G10" i="13"/>
  <c r="H10" i="13"/>
  <c r="I10" i="13"/>
  <c r="J10" i="13"/>
  <c r="K10" i="13"/>
  <c r="D10" i="13"/>
  <c r="L10" i="10" l="1"/>
  <c r="P30" i="9" l="1"/>
  <c r="P26" i="9"/>
  <c r="P25" i="9"/>
  <c r="P22" i="9"/>
  <c r="P18" i="9"/>
  <c r="P30" i="11"/>
  <c r="P28" i="11"/>
  <c r="P27" i="11"/>
  <c r="L26" i="13"/>
  <c r="L21" i="13"/>
  <c r="L20" i="13"/>
  <c r="L17" i="13"/>
  <c r="L15" i="13"/>
  <c r="P17" i="10" l="1"/>
  <c r="P19" i="10"/>
  <c r="P20" i="10"/>
  <c r="P21" i="10"/>
  <c r="P18" i="10"/>
  <c r="J17" i="10"/>
  <c r="K17" i="10"/>
  <c r="L17" i="10"/>
  <c r="M17" i="10"/>
  <c r="N17" i="10"/>
  <c r="O17" i="10"/>
  <c r="I17" i="10"/>
  <c r="L27" i="13" l="1"/>
  <c r="L25" i="13"/>
  <c r="L16" i="13"/>
  <c r="L14" i="13"/>
  <c r="L22" i="13"/>
  <c r="L9" i="13"/>
  <c r="K24" i="13"/>
  <c r="P36" i="9"/>
  <c r="P37" i="9"/>
  <c r="P38" i="9"/>
  <c r="P39" i="9"/>
  <c r="P40" i="9"/>
  <c r="P41" i="9"/>
  <c r="P42" i="9"/>
  <c r="P43" i="9"/>
  <c r="P44" i="9"/>
  <c r="P45" i="9"/>
  <c r="P46" i="9"/>
  <c r="P35" i="9"/>
  <c r="P32" i="9"/>
  <c r="P33" i="9"/>
  <c r="P34" i="9"/>
  <c r="P31" i="9"/>
  <c r="P27" i="9"/>
  <c r="P28" i="9"/>
  <c r="P29" i="9"/>
  <c r="P23" i="9"/>
  <c r="P24" i="9"/>
  <c r="P20" i="9"/>
  <c r="P21" i="9"/>
  <c r="P19" i="9"/>
  <c r="P15" i="9"/>
  <c r="P16" i="9"/>
  <c r="P17" i="9"/>
  <c r="P14" i="9"/>
  <c r="O42" i="9"/>
  <c r="O30" i="9"/>
  <c r="O25" i="9"/>
  <c r="O18" i="9"/>
  <c r="O13" i="9" s="1"/>
  <c r="P32" i="11"/>
  <c r="P31" i="11"/>
  <c r="P29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13" i="11"/>
  <c r="O12" i="11"/>
  <c r="O10" i="11"/>
  <c r="K19" i="13" s="1"/>
  <c r="P52" i="10"/>
  <c r="P51" i="10"/>
  <c r="P49" i="10"/>
  <c r="P48" i="10"/>
  <c r="P44" i="10"/>
  <c r="P45" i="10"/>
  <c r="P46" i="10"/>
  <c r="P43" i="10"/>
  <c r="P42" i="10"/>
  <c r="P41" i="10"/>
  <c r="P39" i="10"/>
  <c r="P37" i="10" s="1"/>
  <c r="P38" i="10"/>
  <c r="P35" i="10"/>
  <c r="P36" i="10"/>
  <c r="P34" i="10"/>
  <c r="P32" i="10"/>
  <c r="P33" i="10"/>
  <c r="P31" i="10"/>
  <c r="P24" i="10"/>
  <c r="P25" i="10"/>
  <c r="P26" i="10"/>
  <c r="P27" i="10"/>
  <c r="P28" i="10"/>
  <c r="P29" i="10"/>
  <c r="P23" i="10"/>
  <c r="P14" i="10"/>
  <c r="P15" i="10"/>
  <c r="P16" i="10"/>
  <c r="P13" i="10"/>
  <c r="O50" i="10"/>
  <c r="O47" i="10"/>
  <c r="O40" i="10"/>
  <c r="O37" i="10"/>
  <c r="O30" i="10"/>
  <c r="O22" i="10"/>
  <c r="O12" i="10"/>
  <c r="K28" i="13" l="1"/>
  <c r="O19" i="14"/>
  <c r="K23" i="13"/>
  <c r="O16" i="14" s="1"/>
  <c r="O14" i="14" s="1"/>
  <c r="O17" i="14"/>
  <c r="P13" i="9"/>
  <c r="P50" i="10"/>
  <c r="P47" i="10"/>
  <c r="P40" i="10"/>
  <c r="P30" i="10"/>
  <c r="P22" i="10"/>
  <c r="P12" i="10"/>
  <c r="L11" i="9"/>
  <c r="I42" i="9"/>
  <c r="J42" i="9"/>
  <c r="K42" i="9"/>
  <c r="L42" i="9"/>
  <c r="M42" i="9"/>
  <c r="N42" i="9"/>
  <c r="H42" i="9"/>
  <c r="K13" i="13" l="1"/>
  <c r="O13" i="14" s="1"/>
  <c r="O10" i="14" s="1"/>
  <c r="O8" i="14" s="1"/>
  <c r="K18" i="13"/>
  <c r="I10" i="10"/>
  <c r="J10" i="10"/>
  <c r="K10" i="10"/>
  <c r="H10" i="10"/>
  <c r="N50" i="10"/>
  <c r="M50" i="10"/>
  <c r="L50" i="10"/>
  <c r="K50" i="10"/>
  <c r="J50" i="10"/>
  <c r="I50" i="10"/>
  <c r="H50" i="10"/>
  <c r="N47" i="10"/>
  <c r="M47" i="10"/>
  <c r="L47" i="10"/>
  <c r="K47" i="10"/>
  <c r="J47" i="10"/>
  <c r="I47" i="10"/>
  <c r="H47" i="10"/>
  <c r="O11" i="14" l="1"/>
  <c r="K12" i="13"/>
  <c r="K8" i="13" s="1"/>
  <c r="L30" i="11"/>
  <c r="K30" i="11"/>
  <c r="J30" i="11"/>
  <c r="I30" i="11"/>
  <c r="H30" i="11"/>
  <c r="N30" i="9" l="1"/>
  <c r="N25" i="9"/>
  <c r="N18" i="9"/>
  <c r="N13" i="9" s="1"/>
  <c r="N12" i="11"/>
  <c r="N40" i="10"/>
  <c r="N37" i="10"/>
  <c r="N30" i="10"/>
  <c r="N22" i="10"/>
  <c r="N12" i="10"/>
  <c r="L11" i="13"/>
  <c r="I30" i="10"/>
  <c r="J30" i="10"/>
  <c r="K30" i="10"/>
  <c r="L30" i="10"/>
  <c r="M30" i="10"/>
  <c r="H30" i="10"/>
  <c r="I40" i="10"/>
  <c r="J40" i="10"/>
  <c r="K40" i="10"/>
  <c r="L40" i="10"/>
  <c r="M40" i="10"/>
  <c r="H40" i="10"/>
  <c r="I37" i="10"/>
  <c r="J37" i="10"/>
  <c r="K37" i="10"/>
  <c r="L37" i="10"/>
  <c r="M37" i="10"/>
  <c r="H37" i="10"/>
  <c r="J13" i="13" l="1"/>
  <c r="J24" i="13"/>
  <c r="N19" i="14" s="1"/>
  <c r="N10" i="11"/>
  <c r="J19" i="13" s="1"/>
  <c r="N16" i="14" s="1"/>
  <c r="N14" i="14" s="1"/>
  <c r="J18" i="13" l="1"/>
  <c r="N13" i="14"/>
  <c r="N10" i="14" s="1"/>
  <c r="N8" i="14" s="1"/>
  <c r="N17" i="14"/>
  <c r="J12" i="11"/>
  <c r="K12" i="11"/>
  <c r="L12" i="11"/>
  <c r="L10" i="11" s="1"/>
  <c r="M12" i="11"/>
  <c r="M10" i="11" s="1"/>
  <c r="H12" i="11"/>
  <c r="N11" i="14" l="1"/>
  <c r="M30" i="9"/>
  <c r="M25" i="9"/>
  <c r="M18" i="9"/>
  <c r="L10" i="13"/>
  <c r="M22" i="10"/>
  <c r="M12" i="10"/>
  <c r="I19" i="13"/>
  <c r="L19" i="13" s="1"/>
  <c r="H19" i="13"/>
  <c r="L16" i="14" s="1"/>
  <c r="H19" i="11"/>
  <c r="H17" i="11"/>
  <c r="I12" i="10"/>
  <c r="J12" i="10"/>
  <c r="K12" i="10"/>
  <c r="L12" i="10"/>
  <c r="H12" i="10"/>
  <c r="I25" i="9"/>
  <c r="J25" i="9"/>
  <c r="K25" i="9"/>
  <c r="L25" i="9"/>
  <c r="H25" i="9"/>
  <c r="L30" i="9"/>
  <c r="L18" i="9"/>
  <c r="L22" i="10"/>
  <c r="I14" i="11"/>
  <c r="H27" i="11"/>
  <c r="H10" i="11" s="1"/>
  <c r="I27" i="11"/>
  <c r="J27" i="11"/>
  <c r="J10" i="11" s="1"/>
  <c r="K27" i="11"/>
  <c r="K10" i="11" s="1"/>
  <c r="I22" i="10"/>
  <c r="J22" i="10"/>
  <c r="K22" i="10"/>
  <c r="H22" i="10"/>
  <c r="I18" i="9"/>
  <c r="I30" i="9"/>
  <c r="J18" i="9"/>
  <c r="J30" i="9"/>
  <c r="K18" i="9"/>
  <c r="K30" i="9"/>
  <c r="H18" i="9"/>
  <c r="H30" i="9"/>
  <c r="K13" i="9" l="1"/>
  <c r="K11" i="9"/>
  <c r="I11" i="9"/>
  <c r="H13" i="13"/>
  <c r="L13" i="14" s="1"/>
  <c r="P12" i="11"/>
  <c r="P10" i="11" s="1"/>
  <c r="I12" i="11"/>
  <c r="I10" i="11" s="1"/>
  <c r="H11" i="9"/>
  <c r="J11" i="9"/>
  <c r="K11" i="14"/>
  <c r="G24" i="13"/>
  <c r="K19" i="14" s="1"/>
  <c r="F24" i="13"/>
  <c r="J19" i="14" s="1"/>
  <c r="J17" i="14" s="1"/>
  <c r="H24" i="13"/>
  <c r="L19" i="14" s="1"/>
  <c r="L17" i="14" s="1"/>
  <c r="I24" i="13"/>
  <c r="D13" i="13"/>
  <c r="F19" i="13"/>
  <c r="J16" i="14" s="1"/>
  <c r="J14" i="14" s="1"/>
  <c r="I23" i="13"/>
  <c r="M16" i="14"/>
  <c r="D24" i="13"/>
  <c r="D19" i="13"/>
  <c r="I13" i="9"/>
  <c r="J13" i="9"/>
  <c r="H13" i="9"/>
  <c r="L13" i="9"/>
  <c r="I13" i="13"/>
  <c r="M13" i="9"/>
  <c r="H23" i="13"/>
  <c r="L14" i="14"/>
  <c r="M14" i="14" l="1"/>
  <c r="P14" i="14" s="1"/>
  <c r="P16" i="14"/>
  <c r="I18" i="13"/>
  <c r="M13" i="14"/>
  <c r="M11" i="14" s="1"/>
  <c r="J28" i="13"/>
  <c r="J23" i="13"/>
  <c r="L23" i="13" s="1"/>
  <c r="D23" i="13"/>
  <c r="D18" i="13"/>
  <c r="F13" i="13"/>
  <c r="E13" i="13"/>
  <c r="K14" i="14"/>
  <c r="K16" i="14"/>
  <c r="H28" i="20"/>
  <c r="H32" i="20"/>
  <c r="G19" i="13"/>
  <c r="E24" i="13"/>
  <c r="L24" i="13" s="1"/>
  <c r="I28" i="13"/>
  <c r="M19" i="14"/>
  <c r="G28" i="13"/>
  <c r="F28" i="13"/>
  <c r="F23" i="13"/>
  <c r="H16" i="14"/>
  <c r="H13" i="14"/>
  <c r="H19" i="14"/>
  <c r="D28" i="13"/>
  <c r="E19" i="13"/>
  <c r="I16" i="14" s="1"/>
  <c r="I14" i="14" s="1"/>
  <c r="H18" i="13"/>
  <c r="G13" i="13"/>
  <c r="K13" i="14" s="1"/>
  <c r="H28" i="13"/>
  <c r="I12" i="13" l="1"/>
  <c r="I8" i="13" s="1"/>
  <c r="P13" i="14"/>
  <c r="E18" i="13"/>
  <c r="I13" i="14"/>
  <c r="L13" i="13"/>
  <c r="F18" i="13"/>
  <c r="L18" i="13" s="1"/>
  <c r="J13" i="14"/>
  <c r="L11" i="14"/>
  <c r="J10" i="14"/>
  <c r="J8" i="14" s="1"/>
  <c r="H11" i="14"/>
  <c r="H17" i="14"/>
  <c r="J12" i="13"/>
  <c r="J8" i="13" s="1"/>
  <c r="H14" i="14"/>
  <c r="H44" i="20"/>
  <c r="H38" i="20"/>
  <c r="E28" i="13"/>
  <c r="L28" i="13" s="1"/>
  <c r="G23" i="13"/>
  <c r="I19" i="14"/>
  <c r="P19" i="14" s="1"/>
  <c r="K17" i="14"/>
  <c r="D12" i="13"/>
  <c r="H10" i="14"/>
  <c r="H12" i="13"/>
  <c r="H8" i="13" s="1"/>
  <c r="E23" i="13"/>
  <c r="G18" i="13"/>
  <c r="M17" i="14"/>
  <c r="M10" i="14"/>
  <c r="M8" i="14" s="1"/>
  <c r="P17" i="14" l="1"/>
  <c r="F12" i="13"/>
  <c r="F8" i="13" s="1"/>
  <c r="J11" i="14"/>
  <c r="H8" i="14"/>
  <c r="I11" i="14"/>
  <c r="D8" i="13"/>
  <c r="H56" i="20"/>
  <c r="H52" i="20"/>
  <c r="I17" i="14"/>
  <c r="I10" i="14"/>
  <c r="G12" i="13"/>
  <c r="E12" i="13"/>
  <c r="K10" i="14"/>
  <c r="L10" i="14"/>
  <c r="P10" i="14" s="1"/>
  <c r="F51" i="20" l="1"/>
  <c r="E8" i="13"/>
  <c r="L12" i="13"/>
  <c r="P11" i="14"/>
  <c r="F31" i="20" s="1"/>
  <c r="L8" i="14"/>
  <c r="H37" i="20"/>
  <c r="H43" i="20"/>
  <c r="I8" i="14"/>
  <c r="G8" i="13"/>
  <c r="K8" i="14"/>
  <c r="L8" i="13" l="1"/>
  <c r="H18" i="20"/>
  <c r="P8" i="14"/>
  <c r="H27" i="20"/>
  <c r="F55" i="20"/>
  <c r="H31" i="20"/>
  <c r="F17" i="20" l="1"/>
  <c r="H17" i="20" s="1"/>
  <c r="H55" i="20"/>
  <c r="H51" i="20"/>
</calcChain>
</file>

<file path=xl/sharedStrings.xml><?xml version="1.0" encoding="utf-8"?>
<sst xmlns="http://schemas.openxmlformats.org/spreadsheetml/2006/main" count="699" uniqueCount="297">
  <si>
    <t xml:space="preserve">ГРБС 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</si>
  <si>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</si>
  <si>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</si>
  <si>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
 (в натуральном выражении)</t>
  </si>
  <si>
    <t>ГРБС</t>
  </si>
  <si>
    <t>РзПр</t>
  </si>
  <si>
    <t>ЦСР</t>
  </si>
  <si>
    <t>ВР</t>
  </si>
  <si>
    <t>2014 год</t>
  </si>
  <si>
    <t>2015 год</t>
  </si>
  <si>
    <t>2016 год</t>
  </si>
  <si>
    <t>08</t>
  </si>
  <si>
    <t>№
п/п</t>
  </si>
  <si>
    <t>0503</t>
  </si>
  <si>
    <t>Мероприятия:</t>
  </si>
  <si>
    <t>Оплата э-энергии (ул. освещение)</t>
  </si>
  <si>
    <t>Уличное освещение:</t>
  </si>
  <si>
    <t>Перечень мероприятий подпрограммы «Обеспечение безопасности жизнедеятельности населения» 
с указанием объема средств на их реализацию и ожидаемых результатов</t>
  </si>
  <si>
    <t>0310</t>
  </si>
  <si>
    <t>увеличение количества граждан, обладающих знаниями в области противопожарной безопасности до 75%  от количества проживающих</t>
  </si>
  <si>
    <t>Устройство минерализованных защитных противопожарных полос</t>
  </si>
  <si>
    <t>Снижение риска возникновения пожаров в населенном секторе до 70%</t>
  </si>
  <si>
    <t>Материальное стимулирование работы внештатных инструкторов пожарной профилактики за проведение обследования и проверки противопожарного состояния объектов жилого назначения, других объектов, проведение противопожарной агитации и пропаганды среди населения</t>
  </si>
  <si>
    <t>Обеспечение безопасности жизнедеятельности населения</t>
  </si>
  <si>
    <t>Перечень мероприятий подпрограммы 
с указанием объема средств на их реализацию и ожидаемых результатов</t>
  </si>
  <si>
    <t>0409</t>
  </si>
  <si>
    <t xml:space="preserve">   0409</t>
  </si>
  <si>
    <t>Паспортизация дорог местного значения</t>
  </si>
  <si>
    <t>Наименование  подпрограммы</t>
  </si>
  <si>
    <r>
      <t xml:space="preserve">Задача: </t>
    </r>
    <r>
      <rPr>
        <b/>
        <sz val="12"/>
        <color indexed="8"/>
        <rFont val="Times New Roman"/>
        <family val="1"/>
        <charset val="204"/>
      </rPr>
      <t>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</t>
    </r>
  </si>
  <si>
    <t>Благоустройство территории Разъезженского сельсовета</t>
  </si>
  <si>
    <t>Перечень мероприятий подпрограммы «Благоустройство территории Разъезженского сельсовета»
с указанием объема средств на их реализацию и ожидаемых результатов</t>
  </si>
  <si>
    <t>администрация Разъезженского сельсовета</t>
  </si>
  <si>
    <t>Очистка улиц населенных пунктов Разъезженского сельсовета от снега</t>
  </si>
  <si>
    <t>Летнее содержание улиц населенных пунктов Разъезженского сельсовета (дорожная одежда)</t>
  </si>
  <si>
    <t>Содержание пожарной машины ГАЗ-66</t>
  </si>
  <si>
    <t>Содержание памятника "Солдату"</t>
  </si>
  <si>
    <t>Воспитание патриотизма</t>
  </si>
  <si>
    <t>Память о старшем поколении</t>
  </si>
  <si>
    <t>021</t>
  </si>
  <si>
    <t>Экстренная защита населения  при возникновении пожаров</t>
  </si>
  <si>
    <t>09 09</t>
  </si>
  <si>
    <t>Организация аллеи славы участникам ВОВ</t>
  </si>
  <si>
    <t>приобретение пиломатериала</t>
  </si>
  <si>
    <t>приобретение цемента</t>
  </si>
  <si>
    <t>приобретение саженцев</t>
  </si>
  <si>
    <t>прриобретение Стелы</t>
  </si>
  <si>
    <t>содержание аллеи</t>
  </si>
  <si>
    <t>установка изгороди</t>
  </si>
  <si>
    <t>05 03</t>
  </si>
  <si>
    <t>2017 год</t>
  </si>
  <si>
    <t>Содержание площадки хранения ТБО</t>
  </si>
  <si>
    <t>благоустройство аллеи</t>
  </si>
  <si>
    <t>Благоустройство территории вокруг села</t>
  </si>
  <si>
    <t xml:space="preserve">противоклещевая обработка мест массового посещения населения </t>
  </si>
  <si>
    <t>01 04</t>
  </si>
  <si>
    <t>08 01</t>
  </si>
  <si>
    <t>Приобретение эл. провода, эл. лампочек</t>
  </si>
  <si>
    <t>Установка дорожных знаков</t>
  </si>
  <si>
    <t>Содержание пешеходных переходов, благоустройство и содержание искуственных неровностей</t>
  </si>
  <si>
    <t>фонд оплаты труда водителя  ПМ</t>
  </si>
  <si>
    <t>приобретение и доставка угля</t>
  </si>
  <si>
    <t>ремонт  пожарной машины</t>
  </si>
  <si>
    <t>установка ворот</t>
  </si>
  <si>
    <t xml:space="preserve">Содержание кладбища </t>
  </si>
  <si>
    <t>Обустройство площадок безопасности дорожного движения в образовательных учреждениях</t>
  </si>
  <si>
    <t xml:space="preserve">Улучшение условий передвижения жителей по дорогам населенных пунктов </t>
  </si>
  <si>
    <t>Статус (государственная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</si>
  <si>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</si>
  <si>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</si>
  <si>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</si>
  <si>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</si>
  <si>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</si>
  <si>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</si>
  <si>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</si>
  <si>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</si>
  <si>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</si>
  <si>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Подпрограмма 2</t>
  </si>
  <si>
    <t xml:space="preserve">«Содержание улично-дорожной сети Разъезженского сельсовета» </t>
  </si>
  <si>
    <t>Подпрограмма 3</t>
  </si>
  <si>
    <t xml:space="preserve">«Обеспечение безопасности жизнедеятельности населения» </t>
  </si>
  <si>
    <t>Первый заместитель министра культуры  Красноярского края</t>
  </si>
  <si>
    <t>Ресурсное обеспечение и прогнозная оценка расходов на реализацию целей муниципальной программы с учетом источников финансирования, в том числе по уровням бюджетной системы</t>
  </si>
  <si>
    <t>Статус</t>
  </si>
  <si>
    <t>Наименование муниципальной программы.</t>
  </si>
  <si>
    <t>Ответственный исполнитель, соисполнители</t>
  </si>
  <si>
    <t>Оценка расходов
(тыс. руб.), годы</t>
  </si>
  <si>
    <t>Итого на период</t>
  </si>
  <si>
    <t xml:space="preserve">Всего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</si>
  <si>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</si>
  <si>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</si>
  <si>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</si>
  <si>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 xml:space="preserve">местный бюджет   </t>
  </si>
  <si>
    <t>Подпрограмма</t>
  </si>
  <si>
    <t xml:space="preserve">районный бюджет           </t>
  </si>
  <si>
    <t>Содержание улично-дорожной сети Разъезженского сельсовета</t>
  </si>
  <si>
    <t>ремонт автомобильных дорог общего пользования местного значения городских округов с численностью населения менее 90 тыс.человек, городских и сельских поселений за счет средств дорожного фонда Красноярского края</t>
  </si>
  <si>
    <t>1</t>
  </si>
  <si>
    <t>2</t>
  </si>
  <si>
    <t>3</t>
  </si>
  <si>
    <t>4</t>
  </si>
  <si>
    <t>5</t>
  </si>
  <si>
    <t>6</t>
  </si>
  <si>
    <t>7</t>
  </si>
  <si>
    <t>8</t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</si>
  <si>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Комплексное решение проблем благоустройства по улучшению эстетического вида территории Разъезженского сельсовета, повышению комфортности жизни граждан</t>
    </r>
  </si>
  <si>
    <r>
      <t xml:space="preserve">Наименование подпрограммы: </t>
    </r>
    <r>
      <rPr>
        <b/>
        <sz val="12"/>
        <color indexed="8"/>
        <rFont val="Times New Roman"/>
        <family val="1"/>
        <charset val="204"/>
      </rPr>
      <t xml:space="preserve">  Благоустройство территории Разъезженского сельсовета</t>
    </r>
  </si>
  <si>
    <r>
      <t>Наименование подпрограммы:</t>
    </r>
    <r>
      <rPr>
        <b/>
        <sz val="12"/>
        <color indexed="8"/>
        <rFont val="Times New Roman"/>
        <family val="1"/>
        <charset val="204"/>
      </rPr>
      <t xml:space="preserve">  Обеспечение безопасности жизнедеятельности населения</t>
    </r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</si>
  <si>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Обеспечение безопасной жизнедеятельности населения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</si>
  <si>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Создание необходимых условий для обеспечения мер первичной пожарной безопасности, защита населения, материальных и культурных ценностей Разъезженского сельсовета от опасностей, возникающих при ЧС природного характера.</t>
    </r>
  </si>
  <si>
    <r>
      <t xml:space="preserve">Наименование  подпрограммы:  </t>
    </r>
    <r>
      <rPr>
        <b/>
        <sz val="12"/>
        <color indexed="8"/>
        <rFont val="Times New Roman"/>
        <family val="1"/>
        <charset val="204"/>
      </rPr>
      <t>«Содержание улично-дорожной сети Разъезженского сельсовета»</t>
    </r>
  </si>
  <si>
    <r>
      <t xml:space="preserve">Цель: </t>
    </r>
    <r>
      <rPr>
        <b/>
        <sz val="12"/>
        <color indexed="8"/>
        <rFont val="Times New Roman"/>
        <family val="1"/>
        <charset val="204"/>
      </rPr>
      <t>Создание условий для повышения качества, комфортности жизни населения в части транспортного обеспечения и повышения уровня безопасности дорожного движения на улицах Разъезженского сельсовета»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</si>
  <si>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Доведение параметров улично-дорожной сети до нормативных характеристик, ремонт проезжих частей улиц, с учетом ресурсных возможностей муниципального образования</t>
    </r>
  </si>
  <si>
    <t>2018 год</t>
  </si>
  <si>
    <t>приобретение штакетника, гвоздей</t>
  </si>
  <si>
    <t>приобретение краски,цемента</t>
  </si>
  <si>
    <t xml:space="preserve">Разработка схемы водоснабжения поселения </t>
  </si>
  <si>
    <t>Мероприятия по проведению обязательных энергетических обследований муниципальных учреждений Разъезженского сельсовета</t>
  </si>
  <si>
    <t xml:space="preserve">Создание комфортных условий проживания на территории поселения </t>
  </si>
  <si>
    <t>ремонт, очистка от снега подъездов  к источникам противопожарного водоснабжения (пожарному пирсу, гидрантам)</t>
  </si>
  <si>
    <t>Снижение энергетических затрат в муниципальных учреждений Разъезженского сельсовета до 10%</t>
  </si>
  <si>
    <t>4910083400</t>
  </si>
  <si>
    <t>4920083420</t>
  </si>
  <si>
    <t>4930083480</t>
  </si>
  <si>
    <t>4930075550</t>
  </si>
  <si>
    <t>4930095550</t>
  </si>
  <si>
    <t>4938348</t>
  </si>
  <si>
    <t>4937555</t>
  </si>
  <si>
    <t>4939555</t>
  </si>
  <si>
    <t>4918340</t>
  </si>
  <si>
    <t>4918493</t>
  </si>
  <si>
    <t>4927508</t>
  </si>
  <si>
    <t>4929508</t>
  </si>
  <si>
    <t>4928342</t>
  </si>
  <si>
    <t>4927594</t>
  </si>
  <si>
    <t>4929594</t>
  </si>
  <si>
    <t>4920000</t>
  </si>
  <si>
    <t>4937423</t>
  </si>
  <si>
    <t>4939423</t>
  </si>
  <si>
    <t>2019 год</t>
  </si>
  <si>
    <t>Протяженность освещенных улиц населенных пунктов составит 10,3 км.</t>
  </si>
  <si>
    <t>4910084930</t>
  </si>
  <si>
    <t>Приобретение огнетушителей ОП-4</t>
  </si>
  <si>
    <t>Приобретение  и распространение памяток листовок антитеррористической и антиэкстремистской направленности</t>
  </si>
  <si>
    <t>03 10</t>
  </si>
  <si>
    <t>Снижение риска возникновения ситуаций антитеррористической и антиэкстремистской направленности до 90%</t>
  </si>
  <si>
    <t>итого  ПБ</t>
  </si>
  <si>
    <t>9</t>
  </si>
  <si>
    <t>10</t>
  </si>
  <si>
    <t>11</t>
  </si>
  <si>
    <t>03 14</t>
  </si>
  <si>
    <t>4930084750</t>
  </si>
  <si>
    <t>4930074120</t>
  </si>
  <si>
    <t>4930094120</t>
  </si>
  <si>
    <t>12</t>
  </si>
  <si>
    <t>Установка указателей гидрантов и водоемов</t>
  </si>
  <si>
    <t>13</t>
  </si>
  <si>
    <t>Перезарядка огнетушителей</t>
  </si>
  <si>
    <t>49300741210</t>
  </si>
  <si>
    <t>14</t>
  </si>
  <si>
    <t>4910083410</t>
  </si>
  <si>
    <t>05 02</t>
  </si>
  <si>
    <t>493008160</t>
  </si>
  <si>
    <t>Вырезка аварийных деревьев</t>
  </si>
  <si>
    <t>4920075080</t>
  </si>
  <si>
    <t>4920095080</t>
  </si>
  <si>
    <t>РОССИЙСКАЯ ФЕДЕРАЦИЯ</t>
  </si>
  <si>
    <t>ЕРМАКОВСКИЙ РАЙОН</t>
  </si>
  <si>
    <t>АДМИНИСТРАЦИЯ РАЗЪЕЗЖЕНСКОГО СЕЛЬСОВЕТА</t>
  </si>
  <si>
    <t>П О С Т А Н О В Л Е Н И Е</t>
  </si>
  <si>
    <t xml:space="preserve">с. Разъезжее                    </t>
  </si>
  <si>
    <t>П О С Т А Н О В Л Я Ю :</t>
  </si>
  <si>
    <t>«общий объём финансирования  Программы</t>
  </si>
  <si>
    <t>тыс.руб.</t>
  </si>
  <si>
    <t xml:space="preserve">заменить на </t>
  </si>
  <si>
    <t>в том числе по годам:</t>
  </si>
  <si>
    <t>«общий объём финансирования сумму</t>
  </si>
  <si>
    <r>
      <t>Содержание автомобильных дорог общего пользования местного значения</t>
    </r>
    <r>
      <rPr>
        <sz val="10"/>
        <color indexed="8"/>
        <rFont val="Times New Roman"/>
        <family val="1"/>
        <charset val="204"/>
      </rPr>
      <t>за счет средств дорожного фонда Красноярского края</t>
    </r>
  </si>
  <si>
    <t xml:space="preserve">5.   В абзаце 2 пункта 2.7. раздела 2 подпрограммы 1 «Благоустройство территории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2014-2019 годы» слова </t>
  </si>
  <si>
    <t>Проект "Все лучшее детям"</t>
  </si>
  <si>
    <t>приобретение оборудования</t>
  </si>
  <si>
    <t>Проект "Забвение - не для нас"</t>
  </si>
  <si>
    <t>приобретение трубы, сетки рабицы</t>
  </si>
  <si>
    <t>244</t>
  </si>
  <si>
    <t>4910097410</t>
  </si>
  <si>
    <t>4910077490</t>
  </si>
  <si>
    <t>4910097490</t>
  </si>
  <si>
    <t>Дератизационная обработка территории</t>
  </si>
  <si>
    <t>4910083580</t>
  </si>
  <si>
    <t>Уборка территории</t>
  </si>
  <si>
    <t>Создание комфортных условий проживания на территории поселения</t>
  </si>
  <si>
    <t>Повышение уровня формирования гражданско-патриотических качеств, укрепление семейных ценостей</t>
  </si>
  <si>
    <t>Создание условий для укрепления физического развития, организация активного отдыха детей</t>
  </si>
  <si>
    <t>1,30</t>
  </si>
  <si>
    <t>Уничтожение сорняков дикорастущей конопли</t>
  </si>
  <si>
    <t>4,00</t>
  </si>
  <si>
    <t>10,25</t>
  </si>
  <si>
    <t>Доставка оборудования</t>
  </si>
  <si>
    <t>2020 год</t>
  </si>
  <si>
    <t>Приобретение пожарных рукавов</t>
  </si>
  <si>
    <t>Глава Разъезженского сельсовета                                                            Т.Ф. Вербовская</t>
  </si>
  <si>
    <t>4920000000</t>
  </si>
  <si>
    <t>4920075090</t>
  </si>
  <si>
    <t>4920095090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</si>
  <si>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</si>
  <si>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"Благоустройство территории Разъезженского сельсовета"</t>
  </si>
  <si>
    <t>Проект "Счастливое детство"</t>
  </si>
  <si>
    <t>Проект "Предупрежден, значит, спасен!"</t>
  </si>
  <si>
    <t>монтаж системы оповещения</t>
  </si>
  <si>
    <t>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сельсовета».</t>
  </si>
  <si>
    <t>46,87</t>
  </si>
  <si>
    <t>приобретение огнетушителей, инвентаря</t>
  </si>
  <si>
    <t>приобретение расходных материалов</t>
  </si>
  <si>
    <t>Информация о распределении планируемых расходов  
по отдельным мероприятиям программы, подпрограммам муниципальной программы Разъезженского сельсовета                                                                                                                                                                «Обеспечение безопасности и комфортных условий жизнедеятельности  населения Разъезженского сельсовета»
 на 2014-2021 годы</t>
  </si>
  <si>
    <t>Приложение № 4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 на 2014-2021 годы</t>
  </si>
  <si>
    <t>Приложение № 1
к подпрограмме «Благоустройство территории Разъезженского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</t>
  </si>
  <si>
    <t>Приложение № 1
к подпрограмме «Содержание улично-дорожной сети Разъезжнского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</t>
  </si>
  <si>
    <t>Приложение № 1
к подпрограмме "Обеспечение безопасности жизнедеятельности населения»,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 на 2014-2021 годы</t>
  </si>
  <si>
    <t>2021 год</t>
  </si>
  <si>
    <t>Итого на 2014-2021 годы</t>
  </si>
  <si>
    <t xml:space="preserve">
«Обеспечение безопасности и комфортных условий жизнедеятельности  населения Разъезженского сельсовета»
 на 2014 - 2021 годы, в том числе:</t>
  </si>
  <si>
    <t>Итого на  
2014-2021 годы</t>
  </si>
  <si>
    <t xml:space="preserve">«Обеспечение безопасности и комфортных условий жизнедеятельности  населения Разъезженского сельсовета»
 на 2014-2021 годы
</t>
  </si>
  <si>
    <t>Приложение № 3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 на 2014-2021 годы</t>
  </si>
  <si>
    <t>15</t>
  </si>
  <si>
    <t>Снижение объёмов потребления энергетических ресурсов и сокращение расходов на оплату энергоресурсов</t>
  </si>
  <si>
    <t>реконструкция действующих объектов электроснабжени; внедрение энергосберегающих технологий; снижение объемов потребления энергетических ресурсов</t>
  </si>
  <si>
    <t>Установка энергосбегающих ламп, замена светильников уличного освещения</t>
  </si>
  <si>
    <t>Приобретение специальной и боевой одежды для пожарных добровольцев</t>
  </si>
  <si>
    <t>На основании статьи 30 Устава Разъезженского сельсовета, решения Разъезженского сельского Совета депутатов от 08.02.2019 г. № 42-132 р. «О внесении изменений и дополнений  в решение Совета депутатов от 21.12.2018 г. № 41-128 «О бюджете Разъезженского сельсовета на 2019 год и плановый период 2020-2021 годов»</t>
  </si>
  <si>
    <t>Внести изменения в паспорт муниципальной программы  «Обеспечение безопасности и комфортных условий жизнедеятельности  населения Разъезженского сельсовета» на 2014-2021 годы:</t>
  </si>
  <si>
    <t xml:space="preserve">1.  В приложении «Муниципальная программа «Обеспечение  безопасности   и  комфортных  условий  жизнедеятельности населения Разъезженского сельсовета» на 2014-2021 годы», в разделе 1 «Паспорт муниципальной программы» по строке таблицы  «Ресурсное обеспечение программы» слова ,  </t>
  </si>
  <si>
    <t>3.  Приложение  4 к муниципальной программы «Обеспечение  безопасности   и  комфортных  условий  жизнедеятельности населения Разъезженского сельсовета»  на 2014-2021 годы»  - изложить в новой редакции согласно приложения №  2 к настоящему постановлению</t>
  </si>
  <si>
    <t>2.  Приложение 3 к муниципальной программы «Обеспечение  безопасности   и  комфортных  условий  жизнедеятельности населения Разъезженского сельсовета»  на 2014-2021 годы»  - изложить в новой редакции согласно приложения  № 1 к настоящему постановлению</t>
  </si>
  <si>
    <t>4.  Приложение 1  к подпрограмме 1 «Благоустройство территории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 - изложить в новой редакции согласно приложения № 3  настоящего постановления.</t>
  </si>
  <si>
    <t>2021год</t>
  </si>
  <si>
    <t xml:space="preserve">4. Внести изменения В Приложении № 5 к муниципальной программе Разъезженского сельсовета, подпрограмма 1 «Благоустройство территории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годы»,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 </t>
  </si>
  <si>
    <t xml:space="preserve">5. Внести изменения В Приложении № 6 к муниципальной программе Разъезженского сельсовета, подпрограмма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годы»,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 </t>
  </si>
  <si>
    <t xml:space="preserve">6.   В абзаце 2 пункта 2.7. раздела 2 подпрограммы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 слова </t>
  </si>
  <si>
    <t>7.  Приложение 1 к подпрограмме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 - изложить в новой редакции согласно приложения № 4  настоящего постановления.</t>
  </si>
  <si>
    <t xml:space="preserve">8. Внести изменения В Приложении № 7 к муниципальной программе Разъезженского сельсовета, подпрограмма 3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годы»,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 </t>
  </si>
  <si>
    <t xml:space="preserve">9.   В абзаце 2 пункта 2.7. раздела 2 подпрограммы 3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 слова </t>
  </si>
  <si>
    <t>10.  Приложение 1  к подпрограмме 3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2014-2021 годы» - изложить в новой редакции согласно приложения № 5 настоящего постановления.</t>
  </si>
  <si>
    <t xml:space="preserve">« 13 »  марта 2019 года                                                      </t>
  </si>
  <si>
    <t>Приложение № 1
к постановлению №22 п от 13.03.2019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сельсовета»»</t>
  </si>
  <si>
    <r>
      <t>Приложение № 2
к постановлению №22</t>
    </r>
    <r>
      <rPr>
        <sz val="12"/>
        <rFont val="Times New Roman"/>
        <family val="1"/>
        <charset val="204"/>
      </rPr>
      <t xml:space="preserve">  п </t>
    </r>
    <r>
      <rPr>
        <sz val="12"/>
        <color indexed="8"/>
        <rFont val="Times New Roman"/>
        <family val="1"/>
        <charset val="204"/>
      </rPr>
      <t>от 13.03.2019 г. "О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</si>
  <si>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3
к постановлению №22 п  от 13.03.2019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</si>
  <si>
    <r>
      <t>Приложение № 4
к постановлению №</t>
    </r>
    <r>
      <rPr>
        <sz val="12"/>
        <rFont val="Times New Roman"/>
        <family val="1"/>
        <charset val="204"/>
      </rPr>
      <t xml:space="preserve"> 22 п </t>
    </r>
    <r>
      <rPr>
        <sz val="12"/>
        <color indexed="8"/>
        <rFont val="Times New Roman"/>
        <family val="1"/>
        <charset val="204"/>
      </rPr>
      <t>от 13.03. 2019 г. "О внесении изменений в постановление главы администрации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</si>
  <si>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5
к постановлению № 22п от  13.03.2019г. "О внесении изменений в постановление  администрации  от 06.11.2013 № 71 п. «Об утверждении Муниципальной программы «Обеспечение безопасности и комфортных условий     жизнедеятельности населения Разъезженского сельсовета»</t>
  </si>
  <si>
    <t>Перечень целевых показателей и показателей результативности программы с расшифровкой плановых значений по годам  ее реализации</t>
  </si>
  <si>
    <t>Цели, задачи, показатели</t>
  </si>
  <si>
    <t>Единица измерения</t>
  </si>
  <si>
    <t>Источник информации</t>
  </si>
  <si>
    <t>2012 год</t>
  </si>
  <si>
    <t>2013 год</t>
  </si>
  <si>
    <t>Цель программы: Комплексное решение проблем благоустройства по улучшению эстетического вида территории Разъезженского сельсовета, обеспечение сохранности автомобильных дорог местного значения, повышение безопасности дорожного движения, сокращение количества и величины потерь от дорожно-транспортных происшествий, связанных с сопутствующими дорожными условиями, обеспечение безопасной жизнедеятельности населения, создание комфортной среды проживания</t>
  </si>
  <si>
    <t>1.</t>
  </si>
  <si>
    <t>Задача:</t>
  </si>
  <si>
    <t xml:space="preserve"> 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</t>
  </si>
  <si>
    <t>1.1.</t>
  </si>
  <si>
    <t xml:space="preserve">Подпрограмма:   </t>
  </si>
  <si>
    <t xml:space="preserve">
Содержание и благоустройство территорий сельсовета ;
</t>
  </si>
  <si>
    <t xml:space="preserve">га
</t>
  </si>
  <si>
    <t>Статистическая отчетность (форма №1-МО) "Сведения об объектах инфраструктуры муниципального образования"</t>
  </si>
  <si>
    <t>Содержание мест общего пользования ;</t>
  </si>
  <si>
    <t>тыс.м2</t>
  </si>
  <si>
    <t xml:space="preserve">Освещение населенных пунктов </t>
  </si>
  <si>
    <t>км</t>
  </si>
  <si>
    <t>Внедрение энергосберегающих технологий</t>
  </si>
  <si>
    <t>%</t>
  </si>
  <si>
    <t>Статистическая отчетность</t>
  </si>
  <si>
    <t>2.</t>
  </si>
  <si>
    <t xml:space="preserve">Задача:  </t>
  </si>
  <si>
    <t>Доведение параметров улично-дорожной сети до нормативных характеристик, ремонт проезжих частей улиц, с учетом ресурсных возможностей муниципального образования.</t>
  </si>
  <si>
    <t>2.1.</t>
  </si>
  <si>
    <t>Подпрограмма:</t>
  </si>
  <si>
    <t xml:space="preserve"> "Содержание улично-дорожной сети Разъезженского сельсовета"</t>
  </si>
  <si>
    <t>доля протяженности автомобильных дорог, на которых осуществляется круглогодичное содержание, в общей протяженности автомобильных дорог сельсовета;</t>
  </si>
  <si>
    <t>доля отремонтированных  автомобильных дорог в общей протяженности автомобильных дорог сельсовета;</t>
  </si>
  <si>
    <t>Количество ДТП связанных с сопутствующими дорожными условиями.</t>
  </si>
  <si>
    <t>шт</t>
  </si>
  <si>
    <t>3.</t>
  </si>
  <si>
    <t>Создание необходимых условий для обеспечения мер первичной пожарной безопасности, защита населения, материальных и культурных ценностей Разъезженского сельсовета от опасностей, возникающих при ЧС природного характера</t>
  </si>
  <si>
    <t>3.1.</t>
  </si>
  <si>
    <t>«Обеспечение безопасности жизнедеятельности населения»</t>
  </si>
  <si>
    <t>Количество граждан, обладающих знаниями в области противопожарной безопасности (от количества проживающих</t>
  </si>
  <si>
    <t>Отчетность ГО и ЧС</t>
  </si>
  <si>
    <t xml:space="preserve"> Обеспечение надлежащего состояния источников противопожарного водоснабжения и беспрепятственного проезда пожарной техники к месту пожара </t>
  </si>
  <si>
    <t>Обеспечение надлежащего состояния средств пожаротушения (огнетушители)</t>
  </si>
  <si>
    <t>Обучение специалиста в области гидротехнических сооружений</t>
  </si>
  <si>
    <t>чел</t>
  </si>
  <si>
    <t xml:space="preserve">Площадь обработанной  территории 
мест массового посещения населения.
</t>
  </si>
  <si>
    <t>Приложение № 1
к паспорту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
 на 2014 - 2021 годы</t>
  </si>
  <si>
    <t>12. Постановление вступает в силу в день, следующий за днём его обнародования на территории Разъезженского сельсовета.</t>
  </si>
  <si>
    <t>11. Приложение № 1 к паспорту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2014 - 2021 годы изложить в новой редакции согласно приложения № 6 к настоящему постановлению.</t>
  </si>
  <si>
    <r>
      <t xml:space="preserve">Приложение № 6
к постановлению № </t>
    </r>
    <r>
      <rPr>
        <sz val="12"/>
        <rFont val="Times New Roman"/>
        <family val="1"/>
        <charset val="204"/>
      </rPr>
      <t>22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п. от 13.03.2019 г. "О внесении изменений в постановление главы  администрации  от 06.11.2013 № 71 п. «Об утверждении Муниципальной программы «Обеспечение   безопасности  и  комфортных условий     жизнедеятельности        населения Разъезженского сельсовета»»</t>
    </r>
  </si>
  <si>
    <t>№   22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</si>
</sst>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_-* #,##0.0_р_._-;\-* #,##0.0_р_._-;_-* &quot;-&quot;?_р_._-;_-@_-"/>
    <numFmt numFmtId="166" formatCode="#,##0.00_ ;\-#,##0.00\ "/>
    <numFmt numFmtId="167" formatCode="#,##0.0_ ;\-#,##0.0\ 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.5"/>
      <name val="Arial Cyr"/>
      <charset val="204"/>
    </font>
    <font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688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43" fontId="6" fillId="0" borderId="0" xfId="4" applyNumberFormat="1" applyFont="1" applyFill="1" applyBorder="1" applyAlignment="1">
      <alignment horizontal="right" vertical="top" wrapText="1"/>
    </xf>
    <xf numFmtId="43" fontId="2" fillId="0" borderId="0" xfId="4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wrapText="1"/>
    </xf>
    <xf numFmtId="164" fontId="19" fillId="0" borderId="0" xfId="0" applyNumberFormat="1" applyFont="1" applyFill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6" fontId="13" fillId="0" borderId="9" xfId="0" applyNumberFormat="1" applyFont="1" applyFill="1" applyBorder="1" applyAlignment="1">
      <alignment horizontal="right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6" fontId="8" fillId="0" borderId="13" xfId="0" applyNumberFormat="1" applyFont="1" applyFill="1" applyBorder="1" applyAlignment="1">
      <alignment horizontal="right" vertical="center" wrapText="1"/>
    </xf>
    <xf numFmtId="166" fontId="13" fillId="0" borderId="14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left" vertical="top" wrapText="1"/>
    </xf>
    <xf numFmtId="166" fontId="8" fillId="0" borderId="13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166" fontId="27" fillId="0" borderId="9" xfId="0" applyNumberFormat="1" applyFont="1" applyFill="1" applyBorder="1" applyAlignment="1">
      <alignment horizontal="right" vertical="center" wrapText="1"/>
    </xf>
    <xf numFmtId="49" fontId="27" fillId="0" borderId="14" xfId="0" applyNumberFormat="1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166" fontId="27" fillId="0" borderId="14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6" fontId="12" fillId="0" borderId="9" xfId="0" applyNumberFormat="1" applyFont="1" applyFill="1" applyBorder="1" applyAlignment="1">
      <alignment horizontal="center" vertical="center" wrapText="1"/>
    </xf>
    <xf numFmtId="167" fontId="12" fillId="0" borderId="9" xfId="0" applyNumberFormat="1" applyFont="1" applyFill="1" applyBorder="1" applyAlignment="1">
      <alignment horizontal="right" vertical="center" wrapText="1"/>
    </xf>
    <xf numFmtId="166" fontId="12" fillId="0" borderId="14" xfId="0" applyNumberFormat="1" applyFont="1" applyFill="1" applyBorder="1" applyAlignment="1">
      <alignment horizontal="center" vertical="center" wrapText="1"/>
    </xf>
    <xf numFmtId="167" fontId="15" fillId="0" borderId="13" xfId="0" applyNumberFormat="1" applyFont="1" applyFill="1" applyBorder="1" applyAlignment="1">
      <alignment horizontal="center" vertical="center" wrapText="1"/>
    </xf>
    <xf numFmtId="167" fontId="12" fillId="0" borderId="14" xfId="0" applyNumberFormat="1" applyFont="1" applyFill="1" applyBorder="1" applyAlignment="1">
      <alignment horizontal="right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166" fontId="8" fillId="0" borderId="15" xfId="0" applyNumberFormat="1" applyFont="1" applyFill="1" applyBorder="1" applyAlignment="1">
      <alignment horizontal="righ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166" fontId="25" fillId="0" borderId="19" xfId="0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8" fillId="0" borderId="24" xfId="0" applyNumberFormat="1" applyFont="1" applyFill="1" applyBorder="1" applyAlignment="1">
      <alignment horizontal="right" vertical="center" wrapText="1"/>
    </xf>
    <xf numFmtId="166" fontId="13" fillId="0" borderId="25" xfId="0" applyNumberFormat="1" applyFont="1" applyFill="1" applyBorder="1" applyAlignment="1">
      <alignment horizontal="right" vertical="center" wrapText="1"/>
    </xf>
    <xf numFmtId="166" fontId="8" fillId="0" borderId="26" xfId="0" applyNumberFormat="1" applyFont="1" applyFill="1" applyBorder="1" applyAlignment="1">
      <alignment horizontal="right" vertical="center" wrapText="1"/>
    </xf>
    <xf numFmtId="166" fontId="13" fillId="0" borderId="10" xfId="0" applyNumberFormat="1" applyFont="1" applyFill="1" applyBorder="1" applyAlignment="1">
      <alignment horizontal="right" vertical="center" wrapText="1"/>
    </xf>
    <xf numFmtId="166" fontId="8" fillId="0" borderId="27" xfId="0" applyNumberFormat="1" applyFont="1" applyFill="1" applyBorder="1" applyAlignment="1">
      <alignment horizontal="right" vertical="center" wrapText="1"/>
    </xf>
    <xf numFmtId="166" fontId="13" fillId="0" borderId="28" xfId="0" applyNumberFormat="1" applyFont="1" applyFill="1" applyBorder="1" applyAlignment="1">
      <alignment horizontal="right" vertical="center" wrapText="1"/>
    </xf>
    <xf numFmtId="166" fontId="8" fillId="0" borderId="29" xfId="0" applyNumberFormat="1" applyFont="1" applyFill="1" applyBorder="1" applyAlignment="1">
      <alignment horizontal="right" vertical="center" wrapText="1"/>
    </xf>
    <xf numFmtId="166" fontId="13" fillId="0" borderId="30" xfId="0" applyNumberFormat="1" applyFont="1" applyFill="1" applyBorder="1" applyAlignment="1">
      <alignment horizontal="right" vertical="center" wrapText="1"/>
    </xf>
    <xf numFmtId="166" fontId="13" fillId="0" borderId="31" xfId="0" applyNumberFormat="1" applyFont="1" applyFill="1" applyBorder="1" applyAlignment="1">
      <alignment horizontal="right" vertical="center" wrapText="1"/>
    </xf>
    <xf numFmtId="166" fontId="8" fillId="0" borderId="32" xfId="0" applyNumberFormat="1" applyFont="1" applyFill="1" applyBorder="1" applyAlignment="1">
      <alignment horizontal="right" vertical="center" wrapText="1"/>
    </xf>
    <xf numFmtId="166" fontId="13" fillId="0" borderId="33" xfId="0" applyNumberFormat="1" applyFont="1" applyFill="1" applyBorder="1" applyAlignment="1">
      <alignment horizontal="righ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center" wrapText="1"/>
    </xf>
    <xf numFmtId="49" fontId="13" fillId="0" borderId="35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166" fontId="13" fillId="0" borderId="37" xfId="0" applyNumberFormat="1" applyFont="1" applyFill="1" applyBorder="1" applyAlignment="1">
      <alignment horizontal="right" vertical="center" wrapText="1"/>
    </xf>
    <xf numFmtId="166" fontId="8" fillId="0" borderId="38" xfId="0" applyNumberFormat="1" applyFont="1" applyFill="1" applyBorder="1" applyAlignment="1">
      <alignment horizontal="right" vertical="center" wrapText="1"/>
    </xf>
    <xf numFmtId="166" fontId="13" fillId="0" borderId="39" xfId="0" applyNumberFormat="1" applyFont="1" applyFill="1" applyBorder="1" applyAlignment="1">
      <alignment horizontal="right" vertical="center" wrapText="1"/>
    </xf>
    <xf numFmtId="166" fontId="13" fillId="0" borderId="13" xfId="0" applyNumberFormat="1" applyFont="1" applyFill="1" applyBorder="1" applyAlignment="1">
      <alignment horizontal="right" vertical="center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49" fontId="2" fillId="0" borderId="4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166" fontId="8" fillId="0" borderId="45" xfId="0" applyNumberFormat="1" applyFont="1" applyFill="1" applyBorder="1" applyAlignment="1">
      <alignment horizontal="right" vertical="top" wrapText="1"/>
    </xf>
    <xf numFmtId="49" fontId="2" fillId="0" borderId="46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7" xfId="0" applyFont="1" applyFill="1" applyBorder="1" applyAlignment="1">
      <alignment horizontal="center" vertical="top" wrapText="1"/>
    </xf>
    <xf numFmtId="166" fontId="2" fillId="0" borderId="48" xfId="0" applyNumberFormat="1" applyFont="1" applyFill="1" applyBorder="1" applyAlignment="1">
      <alignment horizontal="right" vertical="top" wrapText="1"/>
    </xf>
    <xf numFmtId="0" fontId="2" fillId="0" borderId="49" xfId="0" applyFont="1" applyFill="1" applyBorder="1" applyAlignment="1">
      <alignment horizontal="center" vertical="top" wrapText="1"/>
    </xf>
    <xf numFmtId="0" fontId="2" fillId="0" borderId="50" xfId="0" applyFont="1" applyFill="1" applyBorder="1" applyAlignment="1">
      <alignment horizontal="center" vertical="top" wrapText="1"/>
    </xf>
    <xf numFmtId="166" fontId="2" fillId="0" borderId="51" xfId="0" applyNumberFormat="1" applyFont="1" applyFill="1" applyBorder="1" applyAlignment="1">
      <alignment horizontal="right" vertical="top" wrapText="1"/>
    </xf>
    <xf numFmtId="0" fontId="2" fillId="0" borderId="53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top" wrapText="1"/>
    </xf>
    <xf numFmtId="166" fontId="8" fillId="0" borderId="56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Alignment="1">
      <alignment wrapText="1"/>
    </xf>
    <xf numFmtId="0" fontId="2" fillId="0" borderId="46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166" fontId="2" fillId="0" borderId="57" xfId="0" applyNumberFormat="1" applyFont="1" applyFill="1" applyBorder="1" applyAlignment="1">
      <alignment horizontal="right" vertical="top" wrapText="1"/>
    </xf>
    <xf numFmtId="166" fontId="2" fillId="0" borderId="58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4" fontId="19" fillId="0" borderId="41" xfId="0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left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4" fontId="18" fillId="0" borderId="59" xfId="0" applyNumberFormat="1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left" vertical="center" wrapText="1"/>
    </xf>
    <xf numFmtId="4" fontId="19" fillId="0" borderId="60" xfId="0" applyNumberFormat="1" applyFont="1" applyFill="1" applyBorder="1" applyAlignment="1">
      <alignment horizontal="center" vertical="center" wrapText="1"/>
    </xf>
    <xf numFmtId="4" fontId="19" fillId="0" borderId="61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19" fillId="0" borderId="63" xfId="0" applyFont="1" applyFill="1" applyBorder="1" applyAlignment="1">
      <alignment horizontal="left" vertical="center" wrapText="1"/>
    </xf>
    <xf numFmtId="0" fontId="19" fillId="0" borderId="61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4" fontId="18" fillId="0" borderId="65" xfId="0" applyNumberFormat="1" applyFont="1" applyFill="1" applyBorder="1" applyAlignment="1">
      <alignment horizontal="center" vertical="center" wrapText="1"/>
    </xf>
    <xf numFmtId="4" fontId="19" fillId="0" borderId="59" xfId="0" applyNumberFormat="1" applyFont="1" applyFill="1" applyBorder="1" applyAlignment="1">
      <alignment horizontal="center" vertical="center" wrapText="1"/>
    </xf>
    <xf numFmtId="4" fontId="19" fillId="0" borderId="66" xfId="0" applyNumberFormat="1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43" fontId="2" fillId="0" borderId="0" xfId="4" applyFont="1" applyFill="1" applyBorder="1" applyAlignment="1">
      <alignment horizontal="right" vertical="top" wrapText="1"/>
    </xf>
    <xf numFmtId="0" fontId="8" fillId="0" borderId="67" xfId="0" applyFont="1" applyFill="1" applyBorder="1" applyAlignment="1">
      <alignment vertical="top" wrapText="1"/>
    </xf>
    <xf numFmtId="0" fontId="28" fillId="0" borderId="67" xfId="0" applyFont="1" applyFill="1" applyBorder="1" applyAlignment="1">
      <alignment vertical="center" wrapText="1"/>
    </xf>
    <xf numFmtId="4" fontId="19" fillId="0" borderId="69" xfId="0" applyNumberFormat="1" applyFont="1" applyFill="1" applyBorder="1" applyAlignment="1">
      <alignment horizontal="center" vertical="center" wrapText="1"/>
    </xf>
    <xf numFmtId="4" fontId="19" fillId="0" borderId="7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0" fillId="0" borderId="0" xfId="0" applyFont="1" applyFill="1"/>
    <xf numFmtId="166" fontId="15" fillId="0" borderId="1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6" fontId="12" fillId="0" borderId="9" xfId="0" applyNumberFormat="1" applyFont="1" applyFill="1" applyBorder="1" applyAlignment="1">
      <alignment horizontal="right" vertical="center" wrapText="1"/>
    </xf>
    <xf numFmtId="166" fontId="0" fillId="0" borderId="0" xfId="0" applyNumberFormat="1" applyFill="1"/>
    <xf numFmtId="43" fontId="8" fillId="0" borderId="0" xfId="4" applyNumberFormat="1" applyFont="1" applyFill="1" applyBorder="1" applyAlignment="1">
      <alignment horizontal="right" wrapText="1"/>
    </xf>
    <xf numFmtId="43" fontId="8" fillId="0" borderId="0" xfId="4" applyFont="1" applyFill="1" applyBorder="1" applyAlignment="1">
      <alignment horizontal="right" wrapText="1"/>
    </xf>
    <xf numFmtId="43" fontId="8" fillId="0" borderId="0" xfId="4" applyNumberFormat="1" applyFont="1" applyFill="1" applyBorder="1" applyAlignment="1">
      <alignment horizontal="right" vertical="center" wrapText="1"/>
    </xf>
    <xf numFmtId="43" fontId="8" fillId="0" borderId="0" xfId="4" applyFont="1" applyFill="1" applyBorder="1" applyAlignment="1">
      <alignment horizontal="right" vertical="center" wrapText="1"/>
    </xf>
    <xf numFmtId="0" fontId="0" fillId="0" borderId="0" xfId="0" applyFill="1" applyBorder="1"/>
    <xf numFmtId="166" fontId="13" fillId="0" borderId="19" xfId="0" applyNumberFormat="1" applyFont="1" applyFill="1" applyBorder="1" applyAlignment="1">
      <alignment horizontal="right" vertical="center" wrapText="1"/>
    </xf>
    <xf numFmtId="166" fontId="13" fillId="0" borderId="68" xfId="0" applyNumberFormat="1" applyFont="1" applyFill="1" applyBorder="1" applyAlignment="1">
      <alignment horizontal="right" vertical="center" wrapText="1"/>
    </xf>
    <xf numFmtId="166" fontId="2" fillId="0" borderId="36" xfId="0" applyNumberFormat="1" applyFont="1" applyFill="1" applyBorder="1" applyAlignment="1">
      <alignment horizontal="right" vertical="center" wrapText="1"/>
    </xf>
    <xf numFmtId="166" fontId="2" fillId="0" borderId="73" xfId="0" applyNumberFormat="1" applyFont="1" applyFill="1" applyBorder="1" applyAlignment="1">
      <alignment horizontal="right" vertical="center" wrapText="1"/>
    </xf>
    <xf numFmtId="166" fontId="2" fillId="0" borderId="30" xfId="0" applyNumberFormat="1" applyFont="1" applyFill="1" applyBorder="1" applyAlignment="1">
      <alignment horizontal="right" vertical="center" wrapText="1"/>
    </xf>
    <xf numFmtId="166" fontId="2" fillId="0" borderId="13" xfId="0" applyNumberFormat="1" applyFont="1" applyFill="1" applyBorder="1" applyAlignment="1">
      <alignment horizontal="right" vertical="center" wrapText="1"/>
    </xf>
    <xf numFmtId="166" fontId="2" fillId="0" borderId="71" xfId="0" applyNumberFormat="1" applyFont="1" applyFill="1" applyBorder="1" applyAlignment="1">
      <alignment horizontal="right" vertical="center" wrapText="1"/>
    </xf>
    <xf numFmtId="166" fontId="2" fillId="0" borderId="75" xfId="0" applyNumberFormat="1" applyFont="1" applyFill="1" applyBorder="1" applyAlignment="1">
      <alignment horizontal="righ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166" fontId="2" fillId="0" borderId="76" xfId="0" applyNumberFormat="1" applyFont="1" applyFill="1" applyBorder="1" applyAlignment="1">
      <alignment horizontal="right" vertical="center" wrapText="1"/>
    </xf>
    <xf numFmtId="166" fontId="2" fillId="0" borderId="77" xfId="0" applyNumberFormat="1" applyFont="1" applyFill="1" applyBorder="1" applyAlignment="1">
      <alignment horizontal="right" vertical="center" wrapText="1"/>
    </xf>
    <xf numFmtId="166" fontId="2" fillId="0" borderId="14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 wrapText="1"/>
    </xf>
    <xf numFmtId="166" fontId="2" fillId="0" borderId="31" xfId="0" applyNumberFormat="1" applyFont="1" applyFill="1" applyBorder="1" applyAlignment="1">
      <alignment horizontal="right" vertical="center" wrapText="1"/>
    </xf>
    <xf numFmtId="166" fontId="2" fillId="0" borderId="32" xfId="0" applyNumberFormat="1" applyFont="1" applyFill="1" applyBorder="1" applyAlignment="1">
      <alignment horizontal="right" vertical="center" wrapText="1"/>
    </xf>
    <xf numFmtId="166" fontId="2" fillId="0" borderId="27" xfId="0" applyNumberFormat="1" applyFont="1" applyFill="1" applyBorder="1" applyAlignment="1">
      <alignment horizontal="right" vertical="center" wrapText="1"/>
    </xf>
    <xf numFmtId="166" fontId="8" fillId="0" borderId="78" xfId="0" applyNumberFormat="1" applyFont="1" applyFill="1" applyBorder="1" applyAlignment="1">
      <alignment horizontal="right" vertical="center" wrapText="1"/>
    </xf>
    <xf numFmtId="166" fontId="8" fillId="0" borderId="16" xfId="0" applyNumberFormat="1" applyFont="1" applyFill="1" applyBorder="1" applyAlignment="1">
      <alignment horizontal="right" vertical="center" wrapText="1"/>
    </xf>
    <xf numFmtId="166" fontId="8" fillId="0" borderId="79" xfId="0" applyNumberFormat="1" applyFont="1" applyFill="1" applyBorder="1" applyAlignment="1">
      <alignment horizontal="right" vertical="center" wrapText="1"/>
    </xf>
    <xf numFmtId="166" fontId="8" fillId="0" borderId="74" xfId="0" applyNumberFormat="1" applyFont="1" applyFill="1" applyBorder="1" applyAlignment="1">
      <alignment horizontal="right" vertical="center" wrapText="1"/>
    </xf>
    <xf numFmtId="49" fontId="8" fillId="0" borderId="13" xfId="0" applyNumberFormat="1" applyFont="1" applyFill="1" applyBorder="1" applyAlignment="1">
      <alignment vertical="center" wrapText="1"/>
    </xf>
    <xf numFmtId="49" fontId="13" fillId="0" borderId="80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81" xfId="0" applyFont="1" applyFill="1" applyBorder="1" applyAlignment="1">
      <alignment horizontal="center" vertical="center" wrapText="1"/>
    </xf>
    <xf numFmtId="166" fontId="8" fillId="0" borderId="36" xfId="0" applyNumberFormat="1" applyFont="1" applyFill="1" applyBorder="1" applyAlignment="1">
      <alignment horizontal="right" vertical="center" wrapText="1"/>
    </xf>
    <xf numFmtId="166" fontId="13" fillId="0" borderId="82" xfId="0" applyNumberFormat="1" applyFont="1" applyFill="1" applyBorder="1" applyAlignment="1">
      <alignment horizontal="right" vertical="center" wrapText="1"/>
    </xf>
    <xf numFmtId="166" fontId="13" fillId="0" borderId="80" xfId="0" applyNumberFormat="1" applyFont="1" applyFill="1" applyBorder="1" applyAlignment="1">
      <alignment horizontal="right" vertical="center" wrapText="1"/>
    </xf>
    <xf numFmtId="166" fontId="13" fillId="0" borderId="63" xfId="0" applyNumberFormat="1" applyFont="1" applyFill="1" applyBorder="1" applyAlignment="1">
      <alignment horizontal="right" vertical="center" wrapText="1"/>
    </xf>
    <xf numFmtId="166" fontId="2" fillId="0" borderId="37" xfId="0" applyNumberFormat="1" applyFont="1" applyFill="1" applyBorder="1" applyAlignment="1">
      <alignment horizontal="right" vertical="center" wrapText="1"/>
    </xf>
    <xf numFmtId="166" fontId="2" fillId="0" borderId="83" xfId="0" applyNumberFormat="1" applyFont="1" applyFill="1" applyBorder="1" applyAlignment="1">
      <alignment horizontal="right" vertical="center" wrapText="1"/>
    </xf>
    <xf numFmtId="166" fontId="13" fillId="0" borderId="55" xfId="0" applyNumberFormat="1" applyFont="1" applyFill="1" applyBorder="1" applyAlignment="1">
      <alignment horizontal="right" vertical="center" wrapText="1"/>
    </xf>
    <xf numFmtId="0" fontId="19" fillId="0" borderId="8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vertical="center" wrapText="1"/>
    </xf>
    <xf numFmtId="49" fontId="12" fillId="0" borderId="68" xfId="0" applyNumberFormat="1" applyFont="1" applyFill="1" applyBorder="1" applyAlignment="1">
      <alignment vertical="center" wrapText="1"/>
    </xf>
    <xf numFmtId="49" fontId="14" fillId="0" borderId="26" xfId="0" applyNumberFormat="1" applyFont="1" applyFill="1" applyBorder="1" applyAlignment="1">
      <alignment vertical="center" wrapText="1"/>
    </xf>
    <xf numFmtId="49" fontId="14" fillId="0" borderId="68" xfId="0" applyNumberFormat="1" applyFont="1" applyFill="1" applyBorder="1" applyAlignment="1">
      <alignment vertical="center" wrapText="1"/>
    </xf>
    <xf numFmtId="49" fontId="14" fillId="0" borderId="30" xfId="0" applyNumberFormat="1" applyFont="1" applyFill="1" applyBorder="1" applyAlignment="1">
      <alignment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166" fontId="27" fillId="0" borderId="13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left" vertical="top" wrapText="1"/>
    </xf>
    <xf numFmtId="49" fontId="20" fillId="0" borderId="9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2" fontId="20" fillId="0" borderId="9" xfId="0" applyNumberFormat="1" applyFont="1" applyFill="1" applyBorder="1" applyAlignment="1">
      <alignment horizontal="right" vertical="center" wrapText="1"/>
    </xf>
    <xf numFmtId="166" fontId="8" fillId="0" borderId="30" xfId="0" applyNumberFormat="1" applyFont="1" applyFill="1" applyBorder="1" applyAlignment="1">
      <alignment horizontal="right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left" vertical="center" wrapText="1"/>
    </xf>
    <xf numFmtId="0" fontId="20" fillId="0" borderId="112" xfId="0" applyFont="1" applyFill="1" applyBorder="1" applyAlignment="1">
      <alignment horizontal="right" vertical="center" wrapText="1"/>
    </xf>
    <xf numFmtId="0" fontId="15" fillId="0" borderId="74" xfId="0" applyFont="1" applyFill="1" applyBorder="1" applyAlignment="1">
      <alignment horizontal="left" vertical="center" wrapText="1"/>
    </xf>
    <xf numFmtId="0" fontId="12" fillId="0" borderId="107" xfId="0" applyFont="1" applyFill="1" applyBorder="1" applyAlignment="1">
      <alignment horizontal="right" vertical="center" wrapText="1"/>
    </xf>
    <xf numFmtId="0" fontId="12" fillId="0" borderId="84" xfId="0" applyFont="1" applyFill="1" applyBorder="1" applyAlignment="1">
      <alignment horizontal="right" vertical="center" wrapText="1"/>
    </xf>
    <xf numFmtId="0" fontId="8" fillId="0" borderId="74" xfId="0" applyFont="1" applyFill="1" applyBorder="1" applyAlignment="1">
      <alignment vertical="center" wrapText="1"/>
    </xf>
    <xf numFmtId="0" fontId="15" fillId="0" borderId="77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8" fillId="0" borderId="19" xfId="0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6" fontId="0" fillId="0" borderId="0" xfId="0" applyNumberFormat="1" applyFill="1" applyBorder="1"/>
    <xf numFmtId="166" fontId="20" fillId="0" borderId="80" xfId="0" applyNumberFormat="1" applyFont="1" applyFill="1" applyBorder="1" applyAlignment="1">
      <alignment horizontal="right" vertical="center" wrapText="1"/>
    </xf>
    <xf numFmtId="166" fontId="20" fillId="0" borderId="9" xfId="0" applyNumberFormat="1" applyFont="1" applyFill="1" applyBorder="1" applyAlignment="1">
      <alignment horizontal="right" vertical="center" wrapText="1"/>
    </xf>
    <xf numFmtId="166" fontId="2" fillId="0" borderId="113" xfId="0" applyNumberFormat="1" applyFont="1" applyFill="1" applyBorder="1" applyAlignment="1">
      <alignment horizontal="right" vertical="top" wrapText="1"/>
    </xf>
    <xf numFmtId="166" fontId="2" fillId="0" borderId="50" xfId="0" applyNumberFormat="1" applyFont="1" applyFill="1" applyBorder="1" applyAlignment="1">
      <alignment horizontal="right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19" fillId="0" borderId="80" xfId="0" applyNumberFormat="1" applyFont="1" applyFill="1" applyBorder="1" applyAlignment="1">
      <alignment horizontal="center" vertical="center" wrapText="1"/>
    </xf>
    <xf numFmtId="166" fontId="19" fillId="0" borderId="80" xfId="0" applyNumberFormat="1" applyFont="1" applyFill="1" applyBorder="1" applyAlignment="1">
      <alignment horizontal="right" vertical="center" wrapText="1"/>
    </xf>
    <xf numFmtId="166" fontId="19" fillId="0" borderId="82" xfId="0" applyNumberFormat="1" applyFont="1" applyFill="1" applyBorder="1" applyAlignment="1">
      <alignment horizontal="right" vertical="center" wrapText="1"/>
    </xf>
    <xf numFmtId="166" fontId="19" fillId="0" borderId="55" xfId="0" applyNumberFormat="1" applyFont="1" applyFill="1" applyBorder="1" applyAlignment="1">
      <alignment horizontal="right" vertical="center" wrapText="1"/>
    </xf>
    <xf numFmtId="49" fontId="19" fillId="0" borderId="68" xfId="0" applyNumberFormat="1" applyFont="1" applyFill="1" applyBorder="1" applyAlignment="1">
      <alignment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vertical="center" wrapText="1"/>
    </xf>
    <xf numFmtId="166" fontId="8" fillId="0" borderId="37" xfId="0" applyNumberFormat="1" applyFont="1" applyFill="1" applyBorder="1" applyAlignment="1">
      <alignment horizontal="center" vertical="center" wrapText="1"/>
    </xf>
    <xf numFmtId="49" fontId="2" fillId="0" borderId="68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49" fontId="19" fillId="0" borderId="23" xfId="0" applyNumberFormat="1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35" xfId="0" applyNumberFormat="1" applyFont="1" applyFill="1" applyBorder="1" applyAlignment="1">
      <alignment horizontal="center" vertical="center" wrapText="1"/>
    </xf>
    <xf numFmtId="0" fontId="19" fillId="0" borderId="75" xfId="0" applyFont="1" applyFill="1" applyBorder="1" applyAlignment="1">
      <alignment horizontal="center" vertical="center" wrapText="1"/>
    </xf>
    <xf numFmtId="166" fontId="19" fillId="0" borderId="31" xfId="0" applyNumberFormat="1" applyFont="1" applyFill="1" applyBorder="1" applyAlignment="1">
      <alignment horizontal="right" vertical="center" wrapText="1"/>
    </xf>
    <xf numFmtId="166" fontId="19" fillId="0" borderId="30" xfId="0" applyNumberFormat="1" applyFont="1" applyFill="1" applyBorder="1" applyAlignment="1">
      <alignment horizontal="right" vertical="center" wrapText="1"/>
    </xf>
    <xf numFmtId="166" fontId="19" fillId="0" borderId="37" xfId="0" applyNumberFormat="1" applyFont="1" applyFill="1" applyBorder="1" applyAlignment="1">
      <alignment horizontal="right" vertical="center" wrapText="1"/>
    </xf>
    <xf numFmtId="166" fontId="19" fillId="0" borderId="14" xfId="0" applyNumberFormat="1" applyFont="1" applyFill="1" applyBorder="1" applyAlignment="1">
      <alignment horizontal="right" vertical="center" wrapText="1"/>
    </xf>
    <xf numFmtId="166" fontId="13" fillId="0" borderId="21" xfId="0" applyNumberFormat="1" applyFont="1" applyFill="1" applyBorder="1" applyAlignment="1">
      <alignment horizontal="right" vertical="center" wrapText="1"/>
    </xf>
    <xf numFmtId="166" fontId="13" fillId="0" borderId="11" xfId="0" applyNumberFormat="1" applyFont="1" applyFill="1" applyBorder="1" applyAlignment="1">
      <alignment horizontal="right" vertical="center" wrapText="1"/>
    </xf>
    <xf numFmtId="166" fontId="13" fillId="0" borderId="22" xfId="0" applyNumberFormat="1" applyFont="1" applyFill="1" applyBorder="1" applyAlignment="1">
      <alignment horizontal="right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6" fontId="19" fillId="0" borderId="62" xfId="0" applyNumberFormat="1" applyFont="1" applyFill="1" applyBorder="1" applyAlignment="1">
      <alignment horizontal="right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top" wrapText="1"/>
    </xf>
    <xf numFmtId="0" fontId="15" fillId="0" borderId="26" xfId="0" applyFont="1" applyFill="1" applyBorder="1" applyAlignment="1">
      <alignment vertical="center" wrapText="1"/>
    </xf>
    <xf numFmtId="0" fontId="2" fillId="0" borderId="68" xfId="0" applyFont="1" applyFill="1" applyBorder="1" applyAlignment="1">
      <alignment vertical="top" wrapText="1"/>
    </xf>
    <xf numFmtId="49" fontId="2" fillId="0" borderId="26" xfId="0" applyNumberFormat="1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9" xfId="0" applyNumberFormat="1" applyFont="1" applyFill="1" applyBorder="1" applyAlignment="1">
      <alignment horizontal="right" vertical="top" wrapText="1"/>
    </xf>
    <xf numFmtId="2" fontId="12" fillId="0" borderId="9" xfId="0" applyNumberFormat="1" applyFont="1" applyFill="1" applyBorder="1" applyAlignment="1">
      <alignment vertical="top" wrapText="1"/>
    </xf>
    <xf numFmtId="2" fontId="12" fillId="0" borderId="39" xfId="0" applyNumberFormat="1" applyFont="1" applyFill="1" applyBorder="1" applyAlignment="1">
      <alignment vertical="top" wrapText="1"/>
    </xf>
    <xf numFmtId="2" fontId="12" fillId="0" borderId="30" xfId="0" applyNumberFormat="1" applyFont="1" applyFill="1" applyBorder="1" applyAlignment="1">
      <alignment vertical="top" wrapText="1"/>
    </xf>
    <xf numFmtId="49" fontId="2" fillId="0" borderId="68" xfId="0" applyNumberFormat="1" applyFont="1" applyFill="1" applyBorder="1" applyAlignment="1">
      <alignment horizontal="right" vertical="top" wrapText="1"/>
    </xf>
    <xf numFmtId="2" fontId="12" fillId="0" borderId="68" xfId="0" applyNumberFormat="1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top" wrapText="1"/>
    </xf>
    <xf numFmtId="2" fontId="8" fillId="0" borderId="13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15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 textRotation="90" wrapText="1"/>
    </xf>
    <xf numFmtId="166" fontId="2" fillId="0" borderId="74" xfId="0" applyNumberFormat="1" applyFont="1" applyFill="1" applyBorder="1" applyAlignment="1">
      <alignment horizontal="right" vertical="center" wrapText="1"/>
    </xf>
    <xf numFmtId="0" fontId="2" fillId="0" borderId="30" xfId="0" applyFont="1" applyFill="1" applyBorder="1" applyAlignment="1">
      <alignment vertical="center" textRotation="90" wrapText="1"/>
    </xf>
    <xf numFmtId="0" fontId="2" fillId="0" borderId="68" xfId="0" applyFont="1" applyFill="1" applyBorder="1" applyAlignment="1">
      <alignment vertical="center" textRotation="90" wrapText="1"/>
    </xf>
    <xf numFmtId="0" fontId="20" fillId="0" borderId="64" xfId="0" applyFont="1" applyFill="1" applyBorder="1" applyAlignment="1">
      <alignment horizontal="right" vertical="center" wrapText="1"/>
    </xf>
    <xf numFmtId="0" fontId="20" fillId="0" borderId="33" xfId="0" applyFont="1" applyFill="1" applyBorder="1" applyAlignment="1">
      <alignment horizontal="right" vertical="center" wrapText="1"/>
    </xf>
    <xf numFmtId="0" fontId="20" fillId="0" borderId="73" xfId="0" applyFont="1" applyFill="1" applyBorder="1" applyAlignment="1">
      <alignment horizontal="right"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20" fillId="0" borderId="68" xfId="0" applyFont="1" applyFill="1" applyBorder="1" applyAlignment="1">
      <alignment horizontal="right" vertical="top" wrapText="1"/>
    </xf>
    <xf numFmtId="0" fontId="19" fillId="0" borderId="3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8" fillId="0" borderId="123" xfId="0" applyFont="1" applyFill="1" applyBorder="1" applyAlignment="1">
      <alignment horizontal="center" vertical="top" wrapText="1"/>
    </xf>
    <xf numFmtId="0" fontId="8" fillId="0" borderId="125" xfId="0" applyFont="1" applyFill="1" applyBorder="1" applyAlignment="1">
      <alignment horizontal="center" vertical="top" wrapText="1"/>
    </xf>
    <xf numFmtId="165" fontId="8" fillId="0" borderId="127" xfId="0" applyNumberFormat="1" applyFont="1" applyFill="1" applyBorder="1" applyAlignment="1">
      <alignment horizontal="left" vertical="top" wrapText="1"/>
    </xf>
    <xf numFmtId="0" fontId="8" fillId="0" borderId="128" xfId="0" applyFont="1" applyFill="1" applyBorder="1" applyAlignment="1">
      <alignment vertical="top" wrapText="1"/>
    </xf>
    <xf numFmtId="49" fontId="2" fillId="0" borderId="134" xfId="0" applyNumberFormat="1" applyFont="1" applyFill="1" applyBorder="1" applyAlignment="1">
      <alignment horizontal="center" vertical="center" wrapText="1"/>
    </xf>
    <xf numFmtId="0" fontId="2" fillId="0" borderId="137" xfId="0" applyFont="1" applyFill="1" applyBorder="1" applyAlignment="1">
      <alignment horizontal="center" vertical="center" textRotation="90" wrapText="1"/>
    </xf>
    <xf numFmtId="49" fontId="27" fillId="0" borderId="138" xfId="0" applyNumberFormat="1" applyFont="1" applyFill="1" applyBorder="1" applyAlignment="1">
      <alignment horizontal="right" vertical="center" wrapText="1"/>
    </xf>
    <xf numFmtId="0" fontId="27" fillId="0" borderId="138" xfId="0" applyFont="1" applyFill="1" applyBorder="1" applyAlignment="1">
      <alignment horizontal="right" vertical="center" wrapText="1"/>
    </xf>
    <xf numFmtId="166" fontId="27" fillId="0" borderId="138" xfId="0" applyNumberFormat="1" applyFont="1" applyFill="1" applyBorder="1" applyAlignment="1">
      <alignment horizontal="right" vertical="center" wrapText="1"/>
    </xf>
    <xf numFmtId="2" fontId="22" fillId="0" borderId="0" xfId="0" applyNumberFormat="1" applyFont="1" applyFill="1" applyAlignment="1">
      <alignment horizontal="center" wrapText="1"/>
    </xf>
    <xf numFmtId="0" fontId="19" fillId="0" borderId="15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0" fontId="8" fillId="0" borderId="11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8" fillId="0" borderId="10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" fillId="0" borderId="106" xfId="0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0" fontId="21" fillId="0" borderId="0" xfId="0" applyFont="1" applyFill="1" applyBorder="1"/>
    <xf numFmtId="0" fontId="8" fillId="0" borderId="0" xfId="0" applyFont="1" applyFill="1" applyBorder="1" applyAlignment="1">
      <alignment horizontal="center" vertical="center" textRotation="90" wrapText="1"/>
    </xf>
    <xf numFmtId="0" fontId="2" fillId="0" borderId="30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center" textRotation="90" wrapText="1"/>
    </xf>
    <xf numFmtId="49" fontId="2" fillId="0" borderId="30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49" fontId="13" fillId="0" borderId="105" xfId="0" applyNumberFormat="1" applyFont="1" applyFill="1" applyBorder="1" applyAlignment="1">
      <alignment horizontal="center" vertical="center" wrapText="1"/>
    </xf>
    <xf numFmtId="49" fontId="19" fillId="0" borderId="68" xfId="0" applyNumberFormat="1" applyFont="1" applyFill="1" applyBorder="1" applyAlignment="1">
      <alignment horizontal="center" vertical="center" wrapText="1"/>
    </xf>
    <xf numFmtId="2" fontId="8" fillId="0" borderId="11" xfId="4" applyNumberFormat="1" applyFont="1" applyFill="1" applyBorder="1" applyAlignment="1">
      <alignment horizontal="center" vertical="center" wrapText="1"/>
    </xf>
    <xf numFmtId="0" fontId="19" fillId="0" borderId="106" xfId="0" applyFont="1" applyFill="1" applyBorder="1" applyAlignment="1">
      <alignment horizontal="center" vertical="center" wrapText="1"/>
    </xf>
    <xf numFmtId="166" fontId="19" fillId="0" borderId="105" xfId="0" applyNumberFormat="1" applyFont="1" applyFill="1" applyBorder="1" applyAlignment="1">
      <alignment horizontal="right" vertical="center" wrapText="1"/>
    </xf>
    <xf numFmtId="166" fontId="19" fillId="0" borderId="26" xfId="0" applyNumberFormat="1" applyFont="1" applyFill="1" applyBorder="1" applyAlignment="1">
      <alignment horizontal="right" vertical="center" wrapText="1"/>
    </xf>
    <xf numFmtId="166" fontId="19" fillId="0" borderId="29" xfId="0" applyNumberFormat="1" applyFont="1" applyFill="1" applyBorder="1" applyAlignment="1">
      <alignment horizontal="right" vertical="center" wrapText="1"/>
    </xf>
    <xf numFmtId="166" fontId="19" fillId="0" borderId="71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top" wrapText="1"/>
    </xf>
    <xf numFmtId="49" fontId="19" fillId="0" borderId="13" xfId="0" applyNumberFormat="1" applyFont="1" applyFill="1" applyBorder="1" applyAlignment="1">
      <alignment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right" vertical="center" wrapText="1"/>
    </xf>
    <xf numFmtId="166" fontId="19" fillId="0" borderId="16" xfId="0" applyNumberFormat="1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vertical="top" wrapText="1"/>
    </xf>
    <xf numFmtId="2" fontId="19" fillId="0" borderId="9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right" vertical="top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8" fillId="0" borderId="11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right" vertical="center" wrapText="1"/>
    </xf>
    <xf numFmtId="166" fontId="19" fillId="0" borderId="9" xfId="0" applyNumberFormat="1" applyFont="1" applyFill="1" applyBorder="1" applyAlignment="1">
      <alignment horizontal="right" vertical="center" wrapText="1"/>
    </xf>
    <xf numFmtId="166" fontId="19" fillId="0" borderId="10" xfId="0" applyNumberFormat="1" applyFont="1" applyFill="1" applyBorder="1" applyAlignment="1">
      <alignment horizontal="right" vertical="center" wrapText="1"/>
    </xf>
    <xf numFmtId="166" fontId="19" fillId="0" borderId="68" xfId="0" applyNumberFormat="1" applyFont="1" applyFill="1" applyBorder="1" applyAlignment="1">
      <alignment horizontal="right" vertical="center" wrapText="1"/>
    </xf>
    <xf numFmtId="166" fontId="19" fillId="0" borderId="11" xfId="0" applyNumberFormat="1" applyFont="1" applyFill="1" applyBorder="1" applyAlignment="1">
      <alignment horizontal="right" vertical="center" wrapText="1"/>
    </xf>
    <xf numFmtId="164" fontId="2" fillId="0" borderId="140" xfId="0" applyNumberFormat="1" applyFont="1" applyFill="1" applyBorder="1" applyAlignment="1">
      <alignment vertical="top" wrapText="1"/>
    </xf>
    <xf numFmtId="166" fontId="19" fillId="0" borderId="106" xfId="0" applyNumberFormat="1" applyFont="1" applyFill="1" applyBorder="1" applyAlignment="1">
      <alignment horizontal="right" vertical="center" wrapText="1"/>
    </xf>
    <xf numFmtId="166" fontId="19" fillId="0" borderId="12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top" wrapText="1"/>
    </xf>
    <xf numFmtId="0" fontId="19" fillId="0" borderId="147" xfId="0" applyFont="1" applyFill="1" applyBorder="1" applyAlignment="1">
      <alignment horizontal="center" vertical="center" wrapText="1"/>
    </xf>
    <xf numFmtId="4" fontId="18" fillId="0" borderId="149" xfId="0" applyNumberFormat="1" applyFont="1" applyFill="1" applyBorder="1" applyAlignment="1">
      <alignment horizontal="center" vertical="center" wrapText="1"/>
    </xf>
    <xf numFmtId="4" fontId="19" fillId="0" borderId="150" xfId="0" applyNumberFormat="1" applyFont="1" applyFill="1" applyBorder="1" applyAlignment="1">
      <alignment horizontal="center" vertical="center" wrapText="1"/>
    </xf>
    <xf numFmtId="4" fontId="19" fillId="0" borderId="151" xfId="0" applyNumberFormat="1" applyFont="1" applyFill="1" applyBorder="1" applyAlignment="1">
      <alignment horizontal="center" vertical="center" wrapText="1"/>
    </xf>
    <xf numFmtId="4" fontId="19" fillId="0" borderId="152" xfId="0" applyNumberFormat="1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justify" wrapText="1"/>
    </xf>
    <xf numFmtId="2" fontId="29" fillId="0" borderId="0" xfId="0" applyNumberFormat="1" applyFont="1" applyAlignment="1">
      <alignment vertical="center"/>
    </xf>
    <xf numFmtId="2" fontId="29" fillId="0" borderId="74" xfId="0" applyNumberFormat="1" applyFont="1" applyBorder="1" applyAlignment="1">
      <alignment vertical="center"/>
    </xf>
    <xf numFmtId="2" fontId="29" fillId="0" borderId="80" xfId="0" applyNumberFormat="1" applyFont="1" applyBorder="1" applyAlignment="1">
      <alignment vertical="center"/>
    </xf>
    <xf numFmtId="2" fontId="12" fillId="0" borderId="14" xfId="0" applyNumberFormat="1" applyFont="1" applyFill="1" applyBorder="1" applyAlignment="1">
      <alignment vertical="top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vertical="top" wrapText="1"/>
    </xf>
    <xf numFmtId="0" fontId="3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32" fillId="0" borderId="18" xfId="0" applyFont="1" applyFill="1" applyBorder="1" applyAlignment="1">
      <alignment vertical="top" wrapText="1"/>
    </xf>
    <xf numFmtId="0" fontId="32" fillId="0" borderId="10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right" vertical="top" wrapText="1"/>
    </xf>
    <xf numFmtId="0" fontId="6" fillId="0" borderId="0" xfId="0" applyFont="1" applyAlignment="1">
      <alignment vertical="center"/>
    </xf>
    <xf numFmtId="0" fontId="32" fillId="0" borderId="1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0" fontId="6" fillId="0" borderId="6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0" fontId="23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justify" wrapText="1"/>
    </xf>
    <xf numFmtId="0" fontId="2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10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102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2" fillId="0" borderId="3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8" xfId="0" applyFont="1" applyFill="1" applyBorder="1" applyAlignment="1">
      <alignment vertical="center" wrapText="1"/>
    </xf>
    <xf numFmtId="0" fontId="2" fillId="0" borderId="89" xfId="0" applyFont="1" applyFill="1" applyBorder="1" applyAlignment="1">
      <alignment vertical="center" wrapText="1"/>
    </xf>
    <xf numFmtId="0" fontId="2" fillId="0" borderId="90" xfId="0" applyFont="1" applyFill="1" applyBorder="1" applyAlignment="1">
      <alignment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0" fontId="19" fillId="0" borderId="14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3" xfId="0" applyFont="1" applyFill="1" applyBorder="1" applyAlignment="1">
      <alignment horizontal="center" vertical="center" wrapText="1"/>
    </xf>
    <xf numFmtId="0" fontId="19" fillId="0" borderId="144" xfId="0" applyFont="1" applyFill="1" applyBorder="1" applyAlignment="1">
      <alignment horizontal="center" vertical="center" wrapText="1"/>
    </xf>
    <xf numFmtId="0" fontId="19" fillId="0" borderId="145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59" xfId="0" applyFont="1" applyFill="1" applyBorder="1" applyAlignment="1">
      <alignment horizontal="left" vertical="center" wrapText="1"/>
    </xf>
    <xf numFmtId="0" fontId="19" fillId="0" borderId="103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148" xfId="0" applyFont="1" applyFill="1" applyBorder="1" applyAlignment="1">
      <alignment horizontal="center" vertical="center" wrapText="1"/>
    </xf>
    <xf numFmtId="0" fontId="19" fillId="0" borderId="131" xfId="0" applyFont="1" applyFill="1" applyBorder="1" applyAlignment="1">
      <alignment horizontal="center" vertical="center" wrapText="1"/>
    </xf>
    <xf numFmtId="0" fontId="19" fillId="0" borderId="135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10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22" fillId="0" borderId="141" xfId="0" applyFont="1" applyFill="1" applyBorder="1" applyAlignment="1">
      <alignment horizontal="center" vertical="center"/>
    </xf>
    <xf numFmtId="0" fontId="22" fillId="0" borderId="146" xfId="0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top" wrapText="1"/>
    </xf>
    <xf numFmtId="49" fontId="2" fillId="0" borderId="37" xfId="0" applyNumberFormat="1" applyFont="1" applyFill="1" applyBorder="1" applyAlignment="1">
      <alignment horizontal="center" vertical="top" wrapText="1"/>
    </xf>
    <xf numFmtId="49" fontId="8" fillId="0" borderId="77" xfId="0" applyNumberFormat="1" applyFont="1" applyFill="1" applyBorder="1" applyAlignment="1">
      <alignment horizontal="center" vertical="center" wrapText="1"/>
    </xf>
    <xf numFmtId="49" fontId="8" fillId="0" borderId="83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top" wrapText="1"/>
    </xf>
    <xf numFmtId="0" fontId="11" fillId="0" borderId="106" xfId="0" applyFont="1" applyFill="1" applyBorder="1" applyAlignment="1">
      <alignment horizontal="center" vertical="top" wrapText="1"/>
    </xf>
    <xf numFmtId="49" fontId="8" fillId="0" borderId="26" xfId="0" applyNumberFormat="1" applyFont="1" applyFill="1" applyBorder="1" applyAlignment="1">
      <alignment horizontal="center" vertical="top" wrapText="1"/>
    </xf>
    <xf numFmtId="49" fontId="8" fillId="0" borderId="68" xfId="0" applyNumberFormat="1" applyFont="1" applyFill="1" applyBorder="1" applyAlignment="1">
      <alignment horizontal="center" vertical="top" wrapText="1"/>
    </xf>
    <xf numFmtId="49" fontId="2" fillId="0" borderId="36" xfId="0" applyNumberFormat="1" applyFont="1" applyFill="1" applyBorder="1" applyAlignment="1">
      <alignment horizontal="center" vertical="top" wrapText="1"/>
    </xf>
    <xf numFmtId="49" fontId="2" fillId="0" borderId="105" xfId="0" applyNumberFormat="1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106" xfId="0" applyFont="1" applyFill="1" applyBorder="1" applyAlignment="1">
      <alignment horizontal="center" vertical="center" wrapText="1"/>
    </xf>
    <xf numFmtId="0" fontId="11" fillId="0" borderId="104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top" wrapText="1"/>
    </xf>
    <xf numFmtId="49" fontId="8" fillId="0" borderId="30" xfId="0" applyNumberFormat="1" applyFont="1" applyFill="1" applyBorder="1" applyAlignment="1">
      <alignment horizontal="center" vertical="top" wrapText="1"/>
    </xf>
    <xf numFmtId="0" fontId="11" fillId="0" borderId="104" xfId="0" applyFont="1" applyFill="1" applyBorder="1" applyAlignment="1">
      <alignment horizontal="center" vertical="top" wrapText="1"/>
    </xf>
    <xf numFmtId="165" fontId="11" fillId="0" borderId="71" xfId="0" applyNumberFormat="1" applyFont="1" applyFill="1" applyBorder="1" applyAlignment="1">
      <alignment horizontal="center" vertical="center" wrapText="1"/>
    </xf>
    <xf numFmtId="165" fontId="11" fillId="0" borderId="106" xfId="0" applyNumberFormat="1" applyFont="1" applyFill="1" applyBorder="1" applyAlignment="1">
      <alignment horizontal="center" vertical="center" wrapText="1"/>
    </xf>
    <xf numFmtId="165" fontId="11" fillId="0" borderId="104" xfId="0" applyNumberFormat="1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right" vertical="top" wrapText="1"/>
    </xf>
    <xf numFmtId="0" fontId="12" fillId="0" borderId="30" xfId="0" applyFont="1" applyFill="1" applyBorder="1" applyAlignment="1">
      <alignment horizontal="right" vertical="top" wrapText="1"/>
    </xf>
    <xf numFmtId="49" fontId="8" fillId="0" borderId="68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105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2" fillId="0" borderId="112" xfId="0" applyFont="1" applyFill="1" applyBorder="1" applyAlignment="1">
      <alignment horizontal="center" vertical="center" wrapText="1"/>
    </xf>
    <xf numFmtId="0" fontId="12" fillId="0" borderId="101" xfId="0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68" xfId="0" applyFont="1" applyFill="1" applyBorder="1" applyAlignment="1">
      <alignment horizontal="right" vertical="center" wrapText="1"/>
    </xf>
    <xf numFmtId="0" fontId="20" fillId="0" borderId="80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73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68" xfId="0" applyFont="1" applyFill="1" applyBorder="1" applyAlignment="1">
      <alignment horizontal="center"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15" fillId="0" borderId="105" xfId="0" applyNumberFormat="1" applyFont="1" applyFill="1" applyBorder="1" applyAlignment="1">
      <alignment horizontal="center" vertical="center" wrapText="1"/>
    </xf>
    <xf numFmtId="49" fontId="15" fillId="0" borderId="31" xfId="0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105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left" vertical="top" wrapText="1"/>
    </xf>
    <xf numFmtId="49" fontId="8" fillId="0" borderId="126" xfId="0" applyNumberFormat="1" applyFont="1" applyFill="1" applyBorder="1" applyAlignment="1">
      <alignment horizontal="center" vertical="top" wrapText="1"/>
    </xf>
    <xf numFmtId="49" fontId="8" fillId="0" borderId="67" xfId="0" applyNumberFormat="1" applyFont="1" applyFill="1" applyBorder="1" applyAlignment="1">
      <alignment horizontal="center" vertical="top" wrapText="1"/>
    </xf>
    <xf numFmtId="49" fontId="8" fillId="0" borderId="22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 wrapText="1"/>
    </xf>
    <xf numFmtId="49" fontId="2" fillId="0" borderId="114" xfId="0" applyNumberFormat="1" applyFont="1" applyFill="1" applyBorder="1" applyAlignment="1">
      <alignment horizontal="center" vertical="center" wrapText="1"/>
    </xf>
    <xf numFmtId="49" fontId="2" fillId="0" borderId="118" xfId="0" applyNumberFormat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8" fillId="0" borderId="117" xfId="0" applyFont="1" applyFill="1" applyBorder="1" applyAlignment="1">
      <alignment horizontal="center" vertical="top" wrapText="1"/>
    </xf>
    <xf numFmtId="0" fontId="28" fillId="0" borderId="119" xfId="0" applyFont="1" applyFill="1" applyBorder="1" applyAlignment="1">
      <alignment horizontal="center" vertical="top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2" fillId="0" borderId="121" xfId="0" applyFont="1" applyFill="1" applyBorder="1" applyAlignment="1">
      <alignment horizontal="left" vertical="center" wrapText="1"/>
    </xf>
    <xf numFmtId="0" fontId="2" fillId="0" borderId="122" xfId="0" applyFont="1" applyFill="1" applyBorder="1" applyAlignment="1">
      <alignment horizontal="left" vertical="top" wrapText="1"/>
    </xf>
    <xf numFmtId="0" fontId="8" fillId="0" borderId="10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2" fillId="0" borderId="124" xfId="0" applyFont="1" applyFill="1" applyBorder="1" applyAlignment="1">
      <alignment horizontal="left" vertical="top" wrapText="1"/>
    </xf>
    <xf numFmtId="0" fontId="8" fillId="0" borderId="94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29" xfId="0" applyNumberFormat="1" applyFont="1" applyFill="1" applyBorder="1" applyAlignment="1">
      <alignment horizontal="center" vertical="center" wrapText="1"/>
    </xf>
    <xf numFmtId="49" fontId="2" fillId="0" borderId="131" xfId="0" applyNumberFormat="1" applyFont="1" applyFill="1" applyBorder="1" applyAlignment="1">
      <alignment horizontal="center" vertical="center" wrapText="1"/>
    </xf>
    <xf numFmtId="49" fontId="2" fillId="0" borderId="133" xfId="0" applyNumberFormat="1" applyFont="1" applyFill="1" applyBorder="1" applyAlignment="1">
      <alignment horizontal="center" vertical="center" wrapText="1"/>
    </xf>
    <xf numFmtId="49" fontId="8" fillId="0" borderId="129" xfId="0" applyNumberFormat="1" applyFont="1" applyFill="1" applyBorder="1" applyAlignment="1">
      <alignment horizontal="center" vertical="center" wrapText="1"/>
    </xf>
    <xf numFmtId="49" fontId="8" fillId="0" borderId="133" xfId="0" applyNumberFormat="1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19" fillId="0" borderId="10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105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49" fontId="2" fillId="0" borderId="135" xfId="0" applyNumberFormat="1" applyFont="1" applyFill="1" applyBorder="1" applyAlignment="1">
      <alignment horizontal="center" vertical="center" wrapText="1"/>
    </xf>
    <xf numFmtId="0" fontId="19" fillId="0" borderId="136" xfId="0" applyFont="1" applyFill="1" applyBorder="1" applyAlignment="1">
      <alignment horizontal="left" vertical="top" wrapText="1"/>
    </xf>
    <xf numFmtId="49" fontId="2" fillId="0" borderId="138" xfId="0" applyNumberFormat="1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textRotation="90" wrapText="1"/>
    </xf>
    <xf numFmtId="0" fontId="2" fillId="0" borderId="132" xfId="0" applyFont="1" applyFill="1" applyBorder="1" applyAlignment="1">
      <alignment horizontal="center" vertical="center" textRotation="90" wrapText="1"/>
    </xf>
    <xf numFmtId="0" fontId="2" fillId="0" borderId="139" xfId="0" applyFont="1" applyFill="1" applyBorder="1" applyAlignment="1">
      <alignment horizontal="center" vertical="center" textRotation="90" wrapText="1"/>
    </xf>
    <xf numFmtId="0" fontId="2" fillId="0" borderId="26" xfId="0" applyFont="1" applyFill="1" applyBorder="1" applyAlignment="1">
      <alignment horizontal="center" vertical="center" textRotation="90" wrapText="1"/>
    </xf>
    <xf numFmtId="0" fontId="2" fillId="0" borderId="68" xfId="0" applyFont="1" applyFill="1" applyBorder="1" applyAlignment="1">
      <alignment horizontal="center" vertical="center" textRotation="90" wrapText="1"/>
    </xf>
    <xf numFmtId="0" fontId="2" fillId="0" borderId="30" xfId="0" applyFont="1" applyFill="1" applyBorder="1" applyAlignment="1">
      <alignment horizontal="center" vertical="center" textRotation="90" wrapText="1"/>
    </xf>
    <xf numFmtId="0" fontId="19" fillId="0" borderId="36" xfId="0" applyFont="1" applyFill="1" applyBorder="1" applyAlignment="1">
      <alignment horizontal="center" vertical="top" wrapText="1"/>
    </xf>
    <xf numFmtId="0" fontId="19" fillId="0" borderId="105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49" fontId="13" fillId="0" borderId="105" xfId="0" applyNumberFormat="1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9" fontId="19" fillId="0" borderId="68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166" fontId="13" fillId="0" borderId="72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49" fontId="19" fillId="0" borderId="26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6" fontId="13" fillId="0" borderId="59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49" fontId="13" fillId="0" borderId="7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109" xfId="0" applyFont="1" applyFill="1" applyBorder="1" applyAlignment="1">
      <alignment horizontal="left" vertical="center" wrapText="1"/>
    </xf>
    <xf numFmtId="0" fontId="8" fillId="0" borderId="100" xfId="0" applyFont="1" applyFill="1" applyBorder="1" applyAlignment="1">
      <alignment horizontal="left" vertical="center" wrapText="1"/>
    </xf>
    <xf numFmtId="0" fontId="8" fillId="0" borderId="79" xfId="0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horizontal="left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9" fillId="0" borderId="59" xfId="0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3" fillId="0" borderId="5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0" fontId="8" fillId="0" borderId="111" xfId="0" applyFont="1" applyFill="1" applyBorder="1" applyAlignment="1">
      <alignment horizontal="left" vertical="top" wrapText="1"/>
    </xf>
    <xf numFmtId="0" fontId="8" fillId="0" borderId="69" xfId="0" applyFont="1" applyFill="1" applyBorder="1" applyAlignment="1">
      <alignment horizontal="left" vertical="center" wrapText="1"/>
    </xf>
    <xf numFmtId="0" fontId="2" fillId="0" borderId="108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0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left" vertical="top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106" xfId="0" applyFont="1" applyFill="1" applyBorder="1" applyAlignment="1">
      <alignment horizontal="center" vertical="center" wrapText="1"/>
    </xf>
    <xf numFmtId="0" fontId="13" fillId="0" borderId="104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6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105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32" fillId="0" borderId="18" xfId="0" applyFont="1" applyFill="1" applyBorder="1" applyAlignment="1">
      <alignment horizontal="center" vertical="top" wrapText="1"/>
    </xf>
    <xf numFmtId="0" fontId="32" fillId="0" borderId="19" xfId="0" applyFont="1" applyFill="1" applyBorder="1" applyAlignment="1">
      <alignment horizontal="center" vertical="top" wrapText="1"/>
    </xf>
    <xf numFmtId="0" fontId="32" fillId="0" borderId="103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72" xfId="0" applyFont="1" applyFill="1" applyBorder="1" applyAlignment="1">
      <alignment horizontal="center" vertical="top" wrapText="1"/>
    </xf>
    <xf numFmtId="0" fontId="32" fillId="0" borderId="15" xfId="0" applyFont="1" applyFill="1" applyBorder="1" applyAlignment="1">
      <alignment horizontal="center" vertical="top" wrapText="1"/>
    </xf>
    <xf numFmtId="0" fontId="32" fillId="0" borderId="67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center" wrapText="1"/>
    </xf>
    <xf numFmtId="0" fontId="32" fillId="0" borderId="20" xfId="0" applyFont="1" applyFill="1" applyBorder="1" applyAlignment="1">
      <alignment horizontal="center" vertical="top" wrapText="1"/>
    </xf>
    <xf numFmtId="0" fontId="32" fillId="0" borderId="76" xfId="0" applyFont="1" applyFill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 vertical="top" wrapText="1"/>
    </xf>
    <xf numFmtId="0" fontId="32" fillId="0" borderId="27" xfId="0" applyFont="1" applyFill="1" applyBorder="1" applyAlignment="1">
      <alignment horizontal="center" vertical="top" wrapText="1"/>
    </xf>
    <xf numFmtId="0" fontId="6" fillId="0" borderId="0" xfId="3" applyFont="1" applyFill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3" xfId="2"/>
    <cellStyle name="Стиль 1" xfId="3"/>
    <cellStyle name="Финансовый" xfId="4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0;&#1091;&#1088;&#1072;&#1085;&#1086;&#1074;\Pr(2000)Tabl\9&#1072;&#1087;&#1088;2003\V&#1094;&#1077;&#1083;2.1_2002.1.04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5"/>
  <sheetViews>
    <sheetView tabSelected="1" zoomScaleNormal="100" workbookViewId="0">
      <selection activeCell="F8" sqref="F8:G8"/>
    </sheetView>
  </sheetViews>
  <sheetFormatPr defaultRowHeight="12.75" x14ac:dyDescent="0.2"/>
  <cols>
    <col min="1" max="1" width="31.85546875" style="224" customWidth="1"/>
    <col min="2" max="2" width="9.42578125" style="224" customWidth="1"/>
    <col min="3" max="3" width="10" style="224" customWidth="1"/>
    <col min="4" max="4" width="9.5703125" style="224" customWidth="1"/>
    <col min="5" max="5" width="12.7109375" style="224" customWidth="1"/>
    <col min="6" max="6" width="12" style="224" customWidth="1"/>
    <col min="7" max="7" width="9.5703125" style="224" customWidth="1"/>
    <col min="8" max="256" width="9.140625" style="224"/>
    <col min="257" max="257" width="31.85546875" style="224" customWidth="1"/>
    <col min="258" max="258" width="8.7109375" style="224" customWidth="1"/>
    <col min="259" max="259" width="10" style="224" customWidth="1"/>
    <col min="260" max="260" width="9.5703125" style="224" customWidth="1"/>
    <col min="261" max="261" width="12.7109375" style="224" customWidth="1"/>
    <col min="262" max="262" width="12" style="224" customWidth="1"/>
    <col min="263" max="263" width="9.5703125" style="224" customWidth="1"/>
    <col min="264" max="512" width="9.140625" style="224"/>
    <col min="513" max="513" width="31.85546875" style="224" customWidth="1"/>
    <col min="514" max="514" width="8.7109375" style="224" customWidth="1"/>
    <col min="515" max="515" width="10" style="224" customWidth="1"/>
    <col min="516" max="516" width="9.5703125" style="224" customWidth="1"/>
    <col min="517" max="517" width="12.7109375" style="224" customWidth="1"/>
    <col min="518" max="518" width="12" style="224" customWidth="1"/>
    <col min="519" max="519" width="9.5703125" style="224" customWidth="1"/>
    <col min="520" max="768" width="9.140625" style="224"/>
    <col min="769" max="769" width="31.85546875" style="224" customWidth="1"/>
    <col min="770" max="770" width="8.7109375" style="224" customWidth="1"/>
    <col min="771" max="771" width="10" style="224" customWidth="1"/>
    <col min="772" max="772" width="9.5703125" style="224" customWidth="1"/>
    <col min="773" max="773" width="12.7109375" style="224" customWidth="1"/>
    <col min="774" max="774" width="12" style="224" customWidth="1"/>
    <col min="775" max="775" width="9.5703125" style="224" customWidth="1"/>
    <col min="776" max="1024" width="9.140625" style="224"/>
    <col min="1025" max="1025" width="31.85546875" style="224" customWidth="1"/>
    <col min="1026" max="1026" width="8.7109375" style="224" customWidth="1"/>
    <col min="1027" max="1027" width="10" style="224" customWidth="1"/>
    <col min="1028" max="1028" width="9.5703125" style="224" customWidth="1"/>
    <col min="1029" max="1029" width="12.7109375" style="224" customWidth="1"/>
    <col min="1030" max="1030" width="12" style="224" customWidth="1"/>
    <col min="1031" max="1031" width="9.5703125" style="224" customWidth="1"/>
    <col min="1032" max="1280" width="9.140625" style="224"/>
    <col min="1281" max="1281" width="31.85546875" style="224" customWidth="1"/>
    <col min="1282" max="1282" width="8.7109375" style="224" customWidth="1"/>
    <col min="1283" max="1283" width="10" style="224" customWidth="1"/>
    <col min="1284" max="1284" width="9.5703125" style="224" customWidth="1"/>
    <col min="1285" max="1285" width="12.7109375" style="224" customWidth="1"/>
    <col min="1286" max="1286" width="12" style="224" customWidth="1"/>
    <col min="1287" max="1287" width="9.5703125" style="224" customWidth="1"/>
    <col min="1288" max="1536" width="9.140625" style="224"/>
    <col min="1537" max="1537" width="31.85546875" style="224" customWidth="1"/>
    <col min="1538" max="1538" width="8.7109375" style="224" customWidth="1"/>
    <col min="1539" max="1539" width="10" style="224" customWidth="1"/>
    <col min="1540" max="1540" width="9.5703125" style="224" customWidth="1"/>
    <col min="1541" max="1541" width="12.7109375" style="224" customWidth="1"/>
    <col min="1542" max="1542" width="12" style="224" customWidth="1"/>
    <col min="1543" max="1543" width="9.5703125" style="224" customWidth="1"/>
    <col min="1544" max="1792" width="9.140625" style="224"/>
    <col min="1793" max="1793" width="31.85546875" style="224" customWidth="1"/>
    <col min="1794" max="1794" width="8.7109375" style="224" customWidth="1"/>
    <col min="1795" max="1795" width="10" style="224" customWidth="1"/>
    <col min="1796" max="1796" width="9.5703125" style="224" customWidth="1"/>
    <col min="1797" max="1797" width="12.7109375" style="224" customWidth="1"/>
    <col min="1798" max="1798" width="12" style="224" customWidth="1"/>
    <col min="1799" max="1799" width="9.5703125" style="224" customWidth="1"/>
    <col min="1800" max="2048" width="9.140625" style="224"/>
    <col min="2049" max="2049" width="31.85546875" style="224" customWidth="1"/>
    <col min="2050" max="2050" width="8.7109375" style="224" customWidth="1"/>
    <col min="2051" max="2051" width="10" style="224" customWidth="1"/>
    <col min="2052" max="2052" width="9.5703125" style="224" customWidth="1"/>
    <col min="2053" max="2053" width="12.7109375" style="224" customWidth="1"/>
    <col min="2054" max="2054" width="12" style="224" customWidth="1"/>
    <col min="2055" max="2055" width="9.5703125" style="224" customWidth="1"/>
    <col min="2056" max="2304" width="9.140625" style="224"/>
    <col min="2305" max="2305" width="31.85546875" style="224" customWidth="1"/>
    <col min="2306" max="2306" width="8.7109375" style="224" customWidth="1"/>
    <col min="2307" max="2307" width="10" style="224" customWidth="1"/>
    <col min="2308" max="2308" width="9.5703125" style="224" customWidth="1"/>
    <col min="2309" max="2309" width="12.7109375" style="224" customWidth="1"/>
    <col min="2310" max="2310" width="12" style="224" customWidth="1"/>
    <col min="2311" max="2311" width="9.5703125" style="224" customWidth="1"/>
    <col min="2312" max="2560" width="9.140625" style="224"/>
    <col min="2561" max="2561" width="31.85546875" style="224" customWidth="1"/>
    <col min="2562" max="2562" width="8.7109375" style="224" customWidth="1"/>
    <col min="2563" max="2563" width="10" style="224" customWidth="1"/>
    <col min="2564" max="2564" width="9.5703125" style="224" customWidth="1"/>
    <col min="2565" max="2565" width="12.7109375" style="224" customWidth="1"/>
    <col min="2566" max="2566" width="12" style="224" customWidth="1"/>
    <col min="2567" max="2567" width="9.5703125" style="224" customWidth="1"/>
    <col min="2568" max="2816" width="9.140625" style="224"/>
    <col min="2817" max="2817" width="31.85546875" style="224" customWidth="1"/>
    <col min="2818" max="2818" width="8.7109375" style="224" customWidth="1"/>
    <col min="2819" max="2819" width="10" style="224" customWidth="1"/>
    <col min="2820" max="2820" width="9.5703125" style="224" customWidth="1"/>
    <col min="2821" max="2821" width="12.7109375" style="224" customWidth="1"/>
    <col min="2822" max="2822" width="12" style="224" customWidth="1"/>
    <col min="2823" max="2823" width="9.5703125" style="224" customWidth="1"/>
    <col min="2824" max="3072" width="9.140625" style="224"/>
    <col min="3073" max="3073" width="31.85546875" style="224" customWidth="1"/>
    <col min="3074" max="3074" width="8.7109375" style="224" customWidth="1"/>
    <col min="3075" max="3075" width="10" style="224" customWidth="1"/>
    <col min="3076" max="3076" width="9.5703125" style="224" customWidth="1"/>
    <col min="3077" max="3077" width="12.7109375" style="224" customWidth="1"/>
    <col min="3078" max="3078" width="12" style="224" customWidth="1"/>
    <col min="3079" max="3079" width="9.5703125" style="224" customWidth="1"/>
    <col min="3080" max="3328" width="9.140625" style="224"/>
    <col min="3329" max="3329" width="31.85546875" style="224" customWidth="1"/>
    <col min="3330" max="3330" width="8.7109375" style="224" customWidth="1"/>
    <col min="3331" max="3331" width="10" style="224" customWidth="1"/>
    <col min="3332" max="3332" width="9.5703125" style="224" customWidth="1"/>
    <col min="3333" max="3333" width="12.7109375" style="224" customWidth="1"/>
    <col min="3334" max="3334" width="12" style="224" customWidth="1"/>
    <col min="3335" max="3335" width="9.5703125" style="224" customWidth="1"/>
    <col min="3336" max="3584" width="9.140625" style="224"/>
    <col min="3585" max="3585" width="31.85546875" style="224" customWidth="1"/>
    <col min="3586" max="3586" width="8.7109375" style="224" customWidth="1"/>
    <col min="3587" max="3587" width="10" style="224" customWidth="1"/>
    <col min="3588" max="3588" width="9.5703125" style="224" customWidth="1"/>
    <col min="3589" max="3589" width="12.7109375" style="224" customWidth="1"/>
    <col min="3590" max="3590" width="12" style="224" customWidth="1"/>
    <col min="3591" max="3591" width="9.5703125" style="224" customWidth="1"/>
    <col min="3592" max="3840" width="9.140625" style="224"/>
    <col min="3841" max="3841" width="31.85546875" style="224" customWidth="1"/>
    <col min="3842" max="3842" width="8.7109375" style="224" customWidth="1"/>
    <col min="3843" max="3843" width="10" style="224" customWidth="1"/>
    <col min="3844" max="3844" width="9.5703125" style="224" customWidth="1"/>
    <col min="3845" max="3845" width="12.7109375" style="224" customWidth="1"/>
    <col min="3846" max="3846" width="12" style="224" customWidth="1"/>
    <col min="3847" max="3847" width="9.5703125" style="224" customWidth="1"/>
    <col min="3848" max="4096" width="9.140625" style="224"/>
    <col min="4097" max="4097" width="31.85546875" style="224" customWidth="1"/>
    <col min="4098" max="4098" width="8.7109375" style="224" customWidth="1"/>
    <col min="4099" max="4099" width="10" style="224" customWidth="1"/>
    <col min="4100" max="4100" width="9.5703125" style="224" customWidth="1"/>
    <col min="4101" max="4101" width="12.7109375" style="224" customWidth="1"/>
    <col min="4102" max="4102" width="12" style="224" customWidth="1"/>
    <col min="4103" max="4103" width="9.5703125" style="224" customWidth="1"/>
    <col min="4104" max="4352" width="9.140625" style="224"/>
    <col min="4353" max="4353" width="31.85546875" style="224" customWidth="1"/>
    <col min="4354" max="4354" width="8.7109375" style="224" customWidth="1"/>
    <col min="4355" max="4355" width="10" style="224" customWidth="1"/>
    <col min="4356" max="4356" width="9.5703125" style="224" customWidth="1"/>
    <col min="4357" max="4357" width="12.7109375" style="224" customWidth="1"/>
    <col min="4358" max="4358" width="12" style="224" customWidth="1"/>
    <col min="4359" max="4359" width="9.5703125" style="224" customWidth="1"/>
    <col min="4360" max="4608" width="9.140625" style="224"/>
    <col min="4609" max="4609" width="31.85546875" style="224" customWidth="1"/>
    <col min="4610" max="4610" width="8.7109375" style="224" customWidth="1"/>
    <col min="4611" max="4611" width="10" style="224" customWidth="1"/>
    <col min="4612" max="4612" width="9.5703125" style="224" customWidth="1"/>
    <col min="4613" max="4613" width="12.7109375" style="224" customWidth="1"/>
    <col min="4614" max="4614" width="12" style="224" customWidth="1"/>
    <col min="4615" max="4615" width="9.5703125" style="224" customWidth="1"/>
    <col min="4616" max="4864" width="9.140625" style="224"/>
    <col min="4865" max="4865" width="31.85546875" style="224" customWidth="1"/>
    <col min="4866" max="4866" width="8.7109375" style="224" customWidth="1"/>
    <col min="4867" max="4867" width="10" style="224" customWidth="1"/>
    <col min="4868" max="4868" width="9.5703125" style="224" customWidth="1"/>
    <col min="4869" max="4869" width="12.7109375" style="224" customWidth="1"/>
    <col min="4870" max="4870" width="12" style="224" customWidth="1"/>
    <col min="4871" max="4871" width="9.5703125" style="224" customWidth="1"/>
    <col min="4872" max="5120" width="9.140625" style="224"/>
    <col min="5121" max="5121" width="31.85546875" style="224" customWidth="1"/>
    <col min="5122" max="5122" width="8.7109375" style="224" customWidth="1"/>
    <col min="5123" max="5123" width="10" style="224" customWidth="1"/>
    <col min="5124" max="5124" width="9.5703125" style="224" customWidth="1"/>
    <col min="5125" max="5125" width="12.7109375" style="224" customWidth="1"/>
    <col min="5126" max="5126" width="12" style="224" customWidth="1"/>
    <col min="5127" max="5127" width="9.5703125" style="224" customWidth="1"/>
    <col min="5128" max="5376" width="9.140625" style="224"/>
    <col min="5377" max="5377" width="31.85546875" style="224" customWidth="1"/>
    <col min="5378" max="5378" width="8.7109375" style="224" customWidth="1"/>
    <col min="5379" max="5379" width="10" style="224" customWidth="1"/>
    <col min="5380" max="5380" width="9.5703125" style="224" customWidth="1"/>
    <col min="5381" max="5381" width="12.7109375" style="224" customWidth="1"/>
    <col min="5382" max="5382" width="12" style="224" customWidth="1"/>
    <col min="5383" max="5383" width="9.5703125" style="224" customWidth="1"/>
    <col min="5384" max="5632" width="9.140625" style="224"/>
    <col min="5633" max="5633" width="31.85546875" style="224" customWidth="1"/>
    <col min="5634" max="5634" width="8.7109375" style="224" customWidth="1"/>
    <col min="5635" max="5635" width="10" style="224" customWidth="1"/>
    <col min="5636" max="5636" width="9.5703125" style="224" customWidth="1"/>
    <col min="5637" max="5637" width="12.7109375" style="224" customWidth="1"/>
    <col min="5638" max="5638" width="12" style="224" customWidth="1"/>
    <col min="5639" max="5639" width="9.5703125" style="224" customWidth="1"/>
    <col min="5640" max="5888" width="9.140625" style="224"/>
    <col min="5889" max="5889" width="31.85546875" style="224" customWidth="1"/>
    <col min="5890" max="5890" width="8.7109375" style="224" customWidth="1"/>
    <col min="5891" max="5891" width="10" style="224" customWidth="1"/>
    <col min="5892" max="5892" width="9.5703125" style="224" customWidth="1"/>
    <col min="5893" max="5893" width="12.7109375" style="224" customWidth="1"/>
    <col min="5894" max="5894" width="12" style="224" customWidth="1"/>
    <col min="5895" max="5895" width="9.5703125" style="224" customWidth="1"/>
    <col min="5896" max="6144" width="9.140625" style="224"/>
    <col min="6145" max="6145" width="31.85546875" style="224" customWidth="1"/>
    <col min="6146" max="6146" width="8.7109375" style="224" customWidth="1"/>
    <col min="6147" max="6147" width="10" style="224" customWidth="1"/>
    <col min="6148" max="6148" width="9.5703125" style="224" customWidth="1"/>
    <col min="6149" max="6149" width="12.7109375" style="224" customWidth="1"/>
    <col min="6150" max="6150" width="12" style="224" customWidth="1"/>
    <col min="6151" max="6151" width="9.5703125" style="224" customWidth="1"/>
    <col min="6152" max="6400" width="9.140625" style="224"/>
    <col min="6401" max="6401" width="31.85546875" style="224" customWidth="1"/>
    <col min="6402" max="6402" width="8.7109375" style="224" customWidth="1"/>
    <col min="6403" max="6403" width="10" style="224" customWidth="1"/>
    <col min="6404" max="6404" width="9.5703125" style="224" customWidth="1"/>
    <col min="6405" max="6405" width="12.7109375" style="224" customWidth="1"/>
    <col min="6406" max="6406" width="12" style="224" customWidth="1"/>
    <col min="6407" max="6407" width="9.5703125" style="224" customWidth="1"/>
    <col min="6408" max="6656" width="9.140625" style="224"/>
    <col min="6657" max="6657" width="31.85546875" style="224" customWidth="1"/>
    <col min="6658" max="6658" width="8.7109375" style="224" customWidth="1"/>
    <col min="6659" max="6659" width="10" style="224" customWidth="1"/>
    <col min="6660" max="6660" width="9.5703125" style="224" customWidth="1"/>
    <col min="6661" max="6661" width="12.7109375" style="224" customWidth="1"/>
    <col min="6662" max="6662" width="12" style="224" customWidth="1"/>
    <col min="6663" max="6663" width="9.5703125" style="224" customWidth="1"/>
    <col min="6664" max="6912" width="9.140625" style="224"/>
    <col min="6913" max="6913" width="31.85546875" style="224" customWidth="1"/>
    <col min="6914" max="6914" width="8.7109375" style="224" customWidth="1"/>
    <col min="6915" max="6915" width="10" style="224" customWidth="1"/>
    <col min="6916" max="6916" width="9.5703125" style="224" customWidth="1"/>
    <col min="6917" max="6917" width="12.7109375" style="224" customWidth="1"/>
    <col min="6918" max="6918" width="12" style="224" customWidth="1"/>
    <col min="6919" max="6919" width="9.5703125" style="224" customWidth="1"/>
    <col min="6920" max="7168" width="9.140625" style="224"/>
    <col min="7169" max="7169" width="31.85546875" style="224" customWidth="1"/>
    <col min="7170" max="7170" width="8.7109375" style="224" customWidth="1"/>
    <col min="7171" max="7171" width="10" style="224" customWidth="1"/>
    <col min="7172" max="7172" width="9.5703125" style="224" customWidth="1"/>
    <col min="7173" max="7173" width="12.7109375" style="224" customWidth="1"/>
    <col min="7174" max="7174" width="12" style="224" customWidth="1"/>
    <col min="7175" max="7175" width="9.5703125" style="224" customWidth="1"/>
    <col min="7176" max="7424" width="9.140625" style="224"/>
    <col min="7425" max="7425" width="31.85546875" style="224" customWidth="1"/>
    <col min="7426" max="7426" width="8.7109375" style="224" customWidth="1"/>
    <col min="7427" max="7427" width="10" style="224" customWidth="1"/>
    <col min="7428" max="7428" width="9.5703125" style="224" customWidth="1"/>
    <col min="7429" max="7429" width="12.7109375" style="224" customWidth="1"/>
    <col min="7430" max="7430" width="12" style="224" customWidth="1"/>
    <col min="7431" max="7431" width="9.5703125" style="224" customWidth="1"/>
    <col min="7432" max="7680" width="9.140625" style="224"/>
    <col min="7681" max="7681" width="31.85546875" style="224" customWidth="1"/>
    <col min="7682" max="7682" width="8.7109375" style="224" customWidth="1"/>
    <col min="7683" max="7683" width="10" style="224" customWidth="1"/>
    <col min="7684" max="7684" width="9.5703125" style="224" customWidth="1"/>
    <col min="7685" max="7685" width="12.7109375" style="224" customWidth="1"/>
    <col min="7686" max="7686" width="12" style="224" customWidth="1"/>
    <col min="7687" max="7687" width="9.5703125" style="224" customWidth="1"/>
    <col min="7688" max="7936" width="9.140625" style="224"/>
    <col min="7937" max="7937" width="31.85546875" style="224" customWidth="1"/>
    <col min="7938" max="7938" width="8.7109375" style="224" customWidth="1"/>
    <col min="7939" max="7939" width="10" style="224" customWidth="1"/>
    <col min="7940" max="7940" width="9.5703125" style="224" customWidth="1"/>
    <col min="7941" max="7941" width="12.7109375" style="224" customWidth="1"/>
    <col min="7942" max="7942" width="12" style="224" customWidth="1"/>
    <col min="7943" max="7943" width="9.5703125" style="224" customWidth="1"/>
    <col min="7944" max="8192" width="9.140625" style="224"/>
    <col min="8193" max="8193" width="31.85546875" style="224" customWidth="1"/>
    <col min="8194" max="8194" width="8.7109375" style="224" customWidth="1"/>
    <col min="8195" max="8195" width="10" style="224" customWidth="1"/>
    <col min="8196" max="8196" width="9.5703125" style="224" customWidth="1"/>
    <col min="8197" max="8197" width="12.7109375" style="224" customWidth="1"/>
    <col min="8198" max="8198" width="12" style="224" customWidth="1"/>
    <col min="8199" max="8199" width="9.5703125" style="224" customWidth="1"/>
    <col min="8200" max="8448" width="9.140625" style="224"/>
    <col min="8449" max="8449" width="31.85546875" style="224" customWidth="1"/>
    <col min="8450" max="8450" width="8.7109375" style="224" customWidth="1"/>
    <col min="8451" max="8451" width="10" style="224" customWidth="1"/>
    <col min="8452" max="8452" width="9.5703125" style="224" customWidth="1"/>
    <col min="8453" max="8453" width="12.7109375" style="224" customWidth="1"/>
    <col min="8454" max="8454" width="12" style="224" customWidth="1"/>
    <col min="8455" max="8455" width="9.5703125" style="224" customWidth="1"/>
    <col min="8456" max="8704" width="9.140625" style="224"/>
    <col min="8705" max="8705" width="31.85546875" style="224" customWidth="1"/>
    <col min="8706" max="8706" width="8.7109375" style="224" customWidth="1"/>
    <col min="8707" max="8707" width="10" style="224" customWidth="1"/>
    <col min="8708" max="8708" width="9.5703125" style="224" customWidth="1"/>
    <col min="8709" max="8709" width="12.7109375" style="224" customWidth="1"/>
    <col min="8710" max="8710" width="12" style="224" customWidth="1"/>
    <col min="8711" max="8711" width="9.5703125" style="224" customWidth="1"/>
    <col min="8712" max="8960" width="9.140625" style="224"/>
    <col min="8961" max="8961" width="31.85546875" style="224" customWidth="1"/>
    <col min="8962" max="8962" width="8.7109375" style="224" customWidth="1"/>
    <col min="8963" max="8963" width="10" style="224" customWidth="1"/>
    <col min="8964" max="8964" width="9.5703125" style="224" customWidth="1"/>
    <col min="8965" max="8965" width="12.7109375" style="224" customWidth="1"/>
    <col min="8966" max="8966" width="12" style="224" customWidth="1"/>
    <col min="8967" max="8967" width="9.5703125" style="224" customWidth="1"/>
    <col min="8968" max="9216" width="9.140625" style="224"/>
    <col min="9217" max="9217" width="31.85546875" style="224" customWidth="1"/>
    <col min="9218" max="9218" width="8.7109375" style="224" customWidth="1"/>
    <col min="9219" max="9219" width="10" style="224" customWidth="1"/>
    <col min="9220" max="9220" width="9.5703125" style="224" customWidth="1"/>
    <col min="9221" max="9221" width="12.7109375" style="224" customWidth="1"/>
    <col min="9222" max="9222" width="12" style="224" customWidth="1"/>
    <col min="9223" max="9223" width="9.5703125" style="224" customWidth="1"/>
    <col min="9224" max="9472" width="9.140625" style="224"/>
    <col min="9473" max="9473" width="31.85546875" style="224" customWidth="1"/>
    <col min="9474" max="9474" width="8.7109375" style="224" customWidth="1"/>
    <col min="9475" max="9475" width="10" style="224" customWidth="1"/>
    <col min="9476" max="9476" width="9.5703125" style="224" customWidth="1"/>
    <col min="9477" max="9477" width="12.7109375" style="224" customWidth="1"/>
    <col min="9478" max="9478" width="12" style="224" customWidth="1"/>
    <col min="9479" max="9479" width="9.5703125" style="224" customWidth="1"/>
    <col min="9480" max="9728" width="9.140625" style="224"/>
    <col min="9729" max="9729" width="31.85546875" style="224" customWidth="1"/>
    <col min="9730" max="9730" width="8.7109375" style="224" customWidth="1"/>
    <col min="9731" max="9731" width="10" style="224" customWidth="1"/>
    <col min="9732" max="9732" width="9.5703125" style="224" customWidth="1"/>
    <col min="9733" max="9733" width="12.7109375" style="224" customWidth="1"/>
    <col min="9734" max="9734" width="12" style="224" customWidth="1"/>
    <col min="9735" max="9735" width="9.5703125" style="224" customWidth="1"/>
    <col min="9736" max="9984" width="9.140625" style="224"/>
    <col min="9985" max="9985" width="31.85546875" style="224" customWidth="1"/>
    <col min="9986" max="9986" width="8.7109375" style="224" customWidth="1"/>
    <col min="9987" max="9987" width="10" style="224" customWidth="1"/>
    <col min="9988" max="9988" width="9.5703125" style="224" customWidth="1"/>
    <col min="9989" max="9989" width="12.7109375" style="224" customWidth="1"/>
    <col min="9990" max="9990" width="12" style="224" customWidth="1"/>
    <col min="9991" max="9991" width="9.5703125" style="224" customWidth="1"/>
    <col min="9992" max="10240" width="9.140625" style="224"/>
    <col min="10241" max="10241" width="31.85546875" style="224" customWidth="1"/>
    <col min="10242" max="10242" width="8.7109375" style="224" customWidth="1"/>
    <col min="10243" max="10243" width="10" style="224" customWidth="1"/>
    <col min="10244" max="10244" width="9.5703125" style="224" customWidth="1"/>
    <col min="10245" max="10245" width="12.7109375" style="224" customWidth="1"/>
    <col min="10246" max="10246" width="12" style="224" customWidth="1"/>
    <col min="10247" max="10247" width="9.5703125" style="224" customWidth="1"/>
    <col min="10248" max="10496" width="9.140625" style="224"/>
    <col min="10497" max="10497" width="31.85546875" style="224" customWidth="1"/>
    <col min="10498" max="10498" width="8.7109375" style="224" customWidth="1"/>
    <col min="10499" max="10499" width="10" style="224" customWidth="1"/>
    <col min="10500" max="10500" width="9.5703125" style="224" customWidth="1"/>
    <col min="10501" max="10501" width="12.7109375" style="224" customWidth="1"/>
    <col min="10502" max="10502" width="12" style="224" customWidth="1"/>
    <col min="10503" max="10503" width="9.5703125" style="224" customWidth="1"/>
    <col min="10504" max="10752" width="9.140625" style="224"/>
    <col min="10753" max="10753" width="31.85546875" style="224" customWidth="1"/>
    <col min="10754" max="10754" width="8.7109375" style="224" customWidth="1"/>
    <col min="10755" max="10755" width="10" style="224" customWidth="1"/>
    <col min="10756" max="10756" width="9.5703125" style="224" customWidth="1"/>
    <col min="10757" max="10757" width="12.7109375" style="224" customWidth="1"/>
    <col min="10758" max="10758" width="12" style="224" customWidth="1"/>
    <col min="10759" max="10759" width="9.5703125" style="224" customWidth="1"/>
    <col min="10760" max="11008" width="9.140625" style="224"/>
    <col min="11009" max="11009" width="31.85546875" style="224" customWidth="1"/>
    <col min="11010" max="11010" width="8.7109375" style="224" customWidth="1"/>
    <col min="11011" max="11011" width="10" style="224" customWidth="1"/>
    <col min="11012" max="11012" width="9.5703125" style="224" customWidth="1"/>
    <col min="11013" max="11013" width="12.7109375" style="224" customWidth="1"/>
    <col min="11014" max="11014" width="12" style="224" customWidth="1"/>
    <col min="11015" max="11015" width="9.5703125" style="224" customWidth="1"/>
    <col min="11016" max="11264" width="9.140625" style="224"/>
    <col min="11265" max="11265" width="31.85546875" style="224" customWidth="1"/>
    <col min="11266" max="11266" width="8.7109375" style="224" customWidth="1"/>
    <col min="11267" max="11267" width="10" style="224" customWidth="1"/>
    <col min="11268" max="11268" width="9.5703125" style="224" customWidth="1"/>
    <col min="11269" max="11269" width="12.7109375" style="224" customWidth="1"/>
    <col min="11270" max="11270" width="12" style="224" customWidth="1"/>
    <col min="11271" max="11271" width="9.5703125" style="224" customWidth="1"/>
    <col min="11272" max="11520" width="9.140625" style="224"/>
    <col min="11521" max="11521" width="31.85546875" style="224" customWidth="1"/>
    <col min="11522" max="11522" width="8.7109375" style="224" customWidth="1"/>
    <col min="11523" max="11523" width="10" style="224" customWidth="1"/>
    <col min="11524" max="11524" width="9.5703125" style="224" customWidth="1"/>
    <col min="11525" max="11525" width="12.7109375" style="224" customWidth="1"/>
    <col min="11526" max="11526" width="12" style="224" customWidth="1"/>
    <col min="11527" max="11527" width="9.5703125" style="224" customWidth="1"/>
    <col min="11528" max="11776" width="9.140625" style="224"/>
    <col min="11777" max="11777" width="31.85546875" style="224" customWidth="1"/>
    <col min="11778" max="11778" width="8.7109375" style="224" customWidth="1"/>
    <col min="11779" max="11779" width="10" style="224" customWidth="1"/>
    <col min="11780" max="11780" width="9.5703125" style="224" customWidth="1"/>
    <col min="11781" max="11781" width="12.7109375" style="224" customWidth="1"/>
    <col min="11782" max="11782" width="12" style="224" customWidth="1"/>
    <col min="11783" max="11783" width="9.5703125" style="224" customWidth="1"/>
    <col min="11784" max="12032" width="9.140625" style="224"/>
    <col min="12033" max="12033" width="31.85546875" style="224" customWidth="1"/>
    <col min="12034" max="12034" width="8.7109375" style="224" customWidth="1"/>
    <col min="12035" max="12035" width="10" style="224" customWidth="1"/>
    <col min="12036" max="12036" width="9.5703125" style="224" customWidth="1"/>
    <col min="12037" max="12037" width="12.7109375" style="224" customWidth="1"/>
    <col min="12038" max="12038" width="12" style="224" customWidth="1"/>
    <col min="12039" max="12039" width="9.5703125" style="224" customWidth="1"/>
    <col min="12040" max="12288" width="9.140625" style="224"/>
    <col min="12289" max="12289" width="31.85546875" style="224" customWidth="1"/>
    <col min="12290" max="12290" width="8.7109375" style="224" customWidth="1"/>
    <col min="12291" max="12291" width="10" style="224" customWidth="1"/>
    <col min="12292" max="12292" width="9.5703125" style="224" customWidth="1"/>
    <col min="12293" max="12293" width="12.7109375" style="224" customWidth="1"/>
    <col min="12294" max="12294" width="12" style="224" customWidth="1"/>
    <col min="12295" max="12295" width="9.5703125" style="224" customWidth="1"/>
    <col min="12296" max="12544" width="9.140625" style="224"/>
    <col min="12545" max="12545" width="31.85546875" style="224" customWidth="1"/>
    <col min="12546" max="12546" width="8.7109375" style="224" customWidth="1"/>
    <col min="12547" max="12547" width="10" style="224" customWidth="1"/>
    <col min="12548" max="12548" width="9.5703125" style="224" customWidth="1"/>
    <col min="12549" max="12549" width="12.7109375" style="224" customWidth="1"/>
    <col min="12550" max="12550" width="12" style="224" customWidth="1"/>
    <col min="12551" max="12551" width="9.5703125" style="224" customWidth="1"/>
    <col min="12552" max="12800" width="9.140625" style="224"/>
    <col min="12801" max="12801" width="31.85546875" style="224" customWidth="1"/>
    <col min="12802" max="12802" width="8.7109375" style="224" customWidth="1"/>
    <col min="12803" max="12803" width="10" style="224" customWidth="1"/>
    <col min="12804" max="12804" width="9.5703125" style="224" customWidth="1"/>
    <col min="12805" max="12805" width="12.7109375" style="224" customWidth="1"/>
    <col min="12806" max="12806" width="12" style="224" customWidth="1"/>
    <col min="12807" max="12807" width="9.5703125" style="224" customWidth="1"/>
    <col min="12808" max="13056" width="9.140625" style="224"/>
    <col min="13057" max="13057" width="31.85546875" style="224" customWidth="1"/>
    <col min="13058" max="13058" width="8.7109375" style="224" customWidth="1"/>
    <col min="13059" max="13059" width="10" style="224" customWidth="1"/>
    <col min="13060" max="13060" width="9.5703125" style="224" customWidth="1"/>
    <col min="13061" max="13061" width="12.7109375" style="224" customWidth="1"/>
    <col min="13062" max="13062" width="12" style="224" customWidth="1"/>
    <col min="13063" max="13063" width="9.5703125" style="224" customWidth="1"/>
    <col min="13064" max="13312" width="9.140625" style="224"/>
    <col min="13313" max="13313" width="31.85546875" style="224" customWidth="1"/>
    <col min="13314" max="13314" width="8.7109375" style="224" customWidth="1"/>
    <col min="13315" max="13315" width="10" style="224" customWidth="1"/>
    <col min="13316" max="13316" width="9.5703125" style="224" customWidth="1"/>
    <col min="13317" max="13317" width="12.7109375" style="224" customWidth="1"/>
    <col min="13318" max="13318" width="12" style="224" customWidth="1"/>
    <col min="13319" max="13319" width="9.5703125" style="224" customWidth="1"/>
    <col min="13320" max="13568" width="9.140625" style="224"/>
    <col min="13569" max="13569" width="31.85546875" style="224" customWidth="1"/>
    <col min="13570" max="13570" width="8.7109375" style="224" customWidth="1"/>
    <col min="13571" max="13571" width="10" style="224" customWidth="1"/>
    <col min="13572" max="13572" width="9.5703125" style="224" customWidth="1"/>
    <col min="13573" max="13573" width="12.7109375" style="224" customWidth="1"/>
    <col min="13574" max="13574" width="12" style="224" customWidth="1"/>
    <col min="13575" max="13575" width="9.5703125" style="224" customWidth="1"/>
    <col min="13576" max="13824" width="9.140625" style="224"/>
    <col min="13825" max="13825" width="31.85546875" style="224" customWidth="1"/>
    <col min="13826" max="13826" width="8.7109375" style="224" customWidth="1"/>
    <col min="13827" max="13827" width="10" style="224" customWidth="1"/>
    <col min="13828" max="13828" width="9.5703125" style="224" customWidth="1"/>
    <col min="13829" max="13829" width="12.7109375" style="224" customWidth="1"/>
    <col min="13830" max="13830" width="12" style="224" customWidth="1"/>
    <col min="13831" max="13831" width="9.5703125" style="224" customWidth="1"/>
    <col min="13832" max="14080" width="9.140625" style="224"/>
    <col min="14081" max="14081" width="31.85546875" style="224" customWidth="1"/>
    <col min="14082" max="14082" width="8.7109375" style="224" customWidth="1"/>
    <col min="14083" max="14083" width="10" style="224" customWidth="1"/>
    <col min="14084" max="14084" width="9.5703125" style="224" customWidth="1"/>
    <col min="14085" max="14085" width="12.7109375" style="224" customWidth="1"/>
    <col min="14086" max="14086" width="12" style="224" customWidth="1"/>
    <col min="14087" max="14087" width="9.5703125" style="224" customWidth="1"/>
    <col min="14088" max="14336" width="9.140625" style="224"/>
    <col min="14337" max="14337" width="31.85546875" style="224" customWidth="1"/>
    <col min="14338" max="14338" width="8.7109375" style="224" customWidth="1"/>
    <col min="14339" max="14339" width="10" style="224" customWidth="1"/>
    <col min="14340" max="14340" width="9.5703125" style="224" customWidth="1"/>
    <col min="14341" max="14341" width="12.7109375" style="224" customWidth="1"/>
    <col min="14342" max="14342" width="12" style="224" customWidth="1"/>
    <col min="14343" max="14343" width="9.5703125" style="224" customWidth="1"/>
    <col min="14344" max="14592" width="9.140625" style="224"/>
    <col min="14593" max="14593" width="31.85546875" style="224" customWidth="1"/>
    <col min="14594" max="14594" width="8.7109375" style="224" customWidth="1"/>
    <col min="14595" max="14595" width="10" style="224" customWidth="1"/>
    <col min="14596" max="14596" width="9.5703125" style="224" customWidth="1"/>
    <col min="14597" max="14597" width="12.7109375" style="224" customWidth="1"/>
    <col min="14598" max="14598" width="12" style="224" customWidth="1"/>
    <col min="14599" max="14599" width="9.5703125" style="224" customWidth="1"/>
    <col min="14600" max="14848" width="9.140625" style="224"/>
    <col min="14849" max="14849" width="31.85546875" style="224" customWidth="1"/>
    <col min="14850" max="14850" width="8.7109375" style="224" customWidth="1"/>
    <col min="14851" max="14851" width="10" style="224" customWidth="1"/>
    <col min="14852" max="14852" width="9.5703125" style="224" customWidth="1"/>
    <col min="14853" max="14853" width="12.7109375" style="224" customWidth="1"/>
    <col min="14854" max="14854" width="12" style="224" customWidth="1"/>
    <col min="14855" max="14855" width="9.5703125" style="224" customWidth="1"/>
    <col min="14856" max="15104" width="9.140625" style="224"/>
    <col min="15105" max="15105" width="31.85546875" style="224" customWidth="1"/>
    <col min="15106" max="15106" width="8.7109375" style="224" customWidth="1"/>
    <col min="15107" max="15107" width="10" style="224" customWidth="1"/>
    <col min="15108" max="15108" width="9.5703125" style="224" customWidth="1"/>
    <col min="15109" max="15109" width="12.7109375" style="224" customWidth="1"/>
    <col min="15110" max="15110" width="12" style="224" customWidth="1"/>
    <col min="15111" max="15111" width="9.5703125" style="224" customWidth="1"/>
    <col min="15112" max="15360" width="9.140625" style="224"/>
    <col min="15361" max="15361" width="31.85546875" style="224" customWidth="1"/>
    <col min="15362" max="15362" width="8.7109375" style="224" customWidth="1"/>
    <col min="15363" max="15363" width="10" style="224" customWidth="1"/>
    <col min="15364" max="15364" width="9.5703125" style="224" customWidth="1"/>
    <col min="15365" max="15365" width="12.7109375" style="224" customWidth="1"/>
    <col min="15366" max="15366" width="12" style="224" customWidth="1"/>
    <col min="15367" max="15367" width="9.5703125" style="224" customWidth="1"/>
    <col min="15368" max="15616" width="9.140625" style="224"/>
    <col min="15617" max="15617" width="31.85546875" style="224" customWidth="1"/>
    <col min="15618" max="15618" width="8.7109375" style="224" customWidth="1"/>
    <col min="15619" max="15619" width="10" style="224" customWidth="1"/>
    <col min="15620" max="15620" width="9.5703125" style="224" customWidth="1"/>
    <col min="15621" max="15621" width="12.7109375" style="224" customWidth="1"/>
    <col min="15622" max="15622" width="12" style="224" customWidth="1"/>
    <col min="15623" max="15623" width="9.5703125" style="224" customWidth="1"/>
    <col min="15624" max="15872" width="9.140625" style="224"/>
    <col min="15873" max="15873" width="31.85546875" style="224" customWidth="1"/>
    <col min="15874" max="15874" width="8.7109375" style="224" customWidth="1"/>
    <col min="15875" max="15875" width="10" style="224" customWidth="1"/>
    <col min="15876" max="15876" width="9.5703125" style="224" customWidth="1"/>
    <col min="15877" max="15877" width="12.7109375" style="224" customWidth="1"/>
    <col min="15878" max="15878" width="12" style="224" customWidth="1"/>
    <col min="15879" max="15879" width="9.5703125" style="224" customWidth="1"/>
    <col min="15880" max="16128" width="9.140625" style="224"/>
    <col min="16129" max="16129" width="31.85546875" style="224" customWidth="1"/>
    <col min="16130" max="16130" width="8.7109375" style="224" customWidth="1"/>
    <col min="16131" max="16131" width="10" style="224" customWidth="1"/>
    <col min="16132" max="16132" width="9.5703125" style="224" customWidth="1"/>
    <col min="16133" max="16133" width="12.7109375" style="224" customWidth="1"/>
    <col min="16134" max="16134" width="12" style="224" customWidth="1"/>
    <col min="16135" max="16135" width="9.5703125" style="224" customWidth="1"/>
    <col min="16136" max="16384" width="9.140625" style="224"/>
  </cols>
  <sheetData>
    <row r="1" spans="1:7" x14ac:dyDescent="0.2">
      <c r="F1" s="396"/>
      <c r="G1" s="396"/>
    </row>
    <row r="2" spans="1:7" ht="16.5" customHeight="1" x14ac:dyDescent="0.25">
      <c r="A2" s="399" t="s">
        <v>166</v>
      </c>
      <c r="B2" s="399"/>
      <c r="C2" s="399"/>
      <c r="D2" s="399"/>
      <c r="E2" s="399"/>
      <c r="F2" s="399"/>
      <c r="G2" s="399"/>
    </row>
    <row r="3" spans="1:7" ht="14.25" customHeight="1" x14ac:dyDescent="0.25">
      <c r="A3" s="399" t="s">
        <v>167</v>
      </c>
      <c r="B3" s="399"/>
      <c r="C3" s="399"/>
      <c r="D3" s="399"/>
      <c r="E3" s="399"/>
      <c r="F3" s="399"/>
      <c r="G3" s="399"/>
    </row>
    <row r="4" spans="1:7" ht="15.75" customHeight="1" x14ac:dyDescent="0.25">
      <c r="A4" s="399" t="s">
        <v>168</v>
      </c>
      <c r="B4" s="399"/>
      <c r="C4" s="399"/>
      <c r="D4" s="399"/>
      <c r="E4" s="399"/>
      <c r="F4" s="399"/>
      <c r="G4" s="399"/>
    </row>
    <row r="5" spans="1:7" ht="9.75" customHeight="1" x14ac:dyDescent="0.25">
      <c r="A5" s="394"/>
      <c r="B5" s="394"/>
      <c r="C5" s="394"/>
      <c r="D5" s="394"/>
      <c r="E5" s="394"/>
      <c r="F5" s="394"/>
      <c r="G5" s="394"/>
    </row>
    <row r="6" spans="1:7" ht="15.75" x14ac:dyDescent="0.25">
      <c r="A6" s="399" t="s">
        <v>169</v>
      </c>
      <c r="B6" s="399"/>
      <c r="C6" s="399"/>
      <c r="D6" s="399"/>
      <c r="E6" s="399"/>
      <c r="F6" s="399"/>
      <c r="G6" s="399"/>
    </row>
    <row r="7" spans="1:7" ht="6.75" customHeight="1" x14ac:dyDescent="0.2">
      <c r="A7" s="396"/>
      <c r="B7" s="396"/>
      <c r="C7" s="396"/>
      <c r="D7" s="396"/>
      <c r="E7" s="396"/>
      <c r="F7" s="396"/>
      <c r="G7" s="396"/>
    </row>
    <row r="8" spans="1:7" ht="15.75" x14ac:dyDescent="0.25">
      <c r="A8" s="360" t="s">
        <v>243</v>
      </c>
      <c r="B8" s="360"/>
      <c r="C8" s="397" t="s">
        <v>170</v>
      </c>
      <c r="D8" s="397"/>
      <c r="E8" s="397"/>
      <c r="F8" s="397" t="s">
        <v>296</v>
      </c>
      <c r="G8" s="397"/>
    </row>
    <row r="9" spans="1:7" ht="9.75" customHeight="1" x14ac:dyDescent="0.25">
      <c r="A9" s="394"/>
      <c r="B9" s="394"/>
      <c r="C9" s="394"/>
      <c r="D9" s="394"/>
      <c r="E9" s="394"/>
      <c r="F9" s="394"/>
      <c r="G9" s="394"/>
    </row>
    <row r="10" spans="1:7" ht="105" customHeight="1" x14ac:dyDescent="0.25">
      <c r="A10" s="395" t="s">
        <v>209</v>
      </c>
      <c r="B10" s="395"/>
      <c r="C10" s="395"/>
      <c r="D10" s="225"/>
      <c r="E10" s="225"/>
      <c r="F10" s="225"/>
      <c r="G10" s="225"/>
    </row>
    <row r="11" spans="1:7" ht="9" customHeight="1" x14ac:dyDescent="0.25">
      <c r="A11" s="359"/>
      <c r="B11" s="359"/>
      <c r="C11" s="359"/>
      <c r="D11" s="225"/>
      <c r="E11" s="225"/>
      <c r="F11" s="225"/>
      <c r="G11" s="225"/>
    </row>
    <row r="12" spans="1:7" ht="66.75" customHeight="1" x14ac:dyDescent="0.25">
      <c r="A12" s="395" t="s">
        <v>229</v>
      </c>
      <c r="B12" s="395"/>
      <c r="C12" s="395"/>
      <c r="D12" s="395"/>
      <c r="E12" s="395"/>
      <c r="F12" s="395"/>
      <c r="G12" s="395"/>
    </row>
    <row r="13" spans="1:7" ht="18.75" customHeight="1" x14ac:dyDescent="0.25">
      <c r="A13" s="398" t="s">
        <v>171</v>
      </c>
      <c r="B13" s="398"/>
      <c r="C13" s="398"/>
      <c r="D13" s="398"/>
      <c r="E13" s="398"/>
      <c r="F13" s="398"/>
      <c r="G13" s="398"/>
    </row>
    <row r="14" spans="1:7" ht="51.75" customHeight="1" x14ac:dyDescent="0.25">
      <c r="A14" s="395" t="s">
        <v>230</v>
      </c>
      <c r="B14" s="395"/>
      <c r="C14" s="395"/>
      <c r="D14" s="395"/>
      <c r="E14" s="395"/>
      <c r="F14" s="395"/>
      <c r="G14" s="395"/>
    </row>
    <row r="15" spans="1:7" ht="8.25" customHeight="1" x14ac:dyDescent="0.25">
      <c r="A15" s="361"/>
      <c r="B15" s="361"/>
      <c r="C15" s="361"/>
      <c r="D15" s="361"/>
      <c r="E15" s="361"/>
      <c r="F15" s="361"/>
      <c r="G15" s="361"/>
    </row>
    <row r="16" spans="1:7" ht="64.5" customHeight="1" x14ac:dyDescent="0.25">
      <c r="A16" s="395" t="s">
        <v>231</v>
      </c>
      <c r="B16" s="395"/>
      <c r="C16" s="395"/>
      <c r="D16" s="395"/>
      <c r="E16" s="395"/>
      <c r="F16" s="395"/>
      <c r="G16" s="395"/>
    </row>
    <row r="17" spans="1:8" ht="15.75" customHeight="1" x14ac:dyDescent="0.25">
      <c r="A17" s="394" t="s">
        <v>172</v>
      </c>
      <c r="B17" s="394"/>
      <c r="C17" s="311">
        <v>7423.46</v>
      </c>
      <c r="D17" s="225" t="s">
        <v>173</v>
      </c>
      <c r="E17" s="225" t="s">
        <v>174</v>
      </c>
      <c r="F17" s="311">
        <f>'прил 3'!P8</f>
        <v>7990.7619999999988</v>
      </c>
      <c r="G17" s="225" t="s">
        <v>173</v>
      </c>
      <c r="H17" s="288">
        <f>F17-C17</f>
        <v>567.30199999999877</v>
      </c>
    </row>
    <row r="18" spans="1:8" ht="15.75" x14ac:dyDescent="0.25">
      <c r="A18" s="225" t="s">
        <v>175</v>
      </c>
      <c r="B18" s="225" t="s">
        <v>139</v>
      </c>
      <c r="C18" s="311">
        <v>438.8</v>
      </c>
      <c r="D18" s="225" t="s">
        <v>173</v>
      </c>
      <c r="E18" s="225" t="s">
        <v>174</v>
      </c>
      <c r="F18" s="225">
        <f>'прил 3'!M8</f>
        <v>643.39999999999986</v>
      </c>
      <c r="G18" s="225" t="s">
        <v>173</v>
      </c>
      <c r="H18" s="288">
        <f>F18-C18</f>
        <v>204.59999999999985</v>
      </c>
    </row>
    <row r="19" spans="1:8" ht="15.75" x14ac:dyDescent="0.25">
      <c r="A19" s="225"/>
      <c r="B19" s="225" t="s">
        <v>198</v>
      </c>
      <c r="C19" s="311">
        <v>445.7</v>
      </c>
      <c r="D19" s="225" t="s">
        <v>173</v>
      </c>
      <c r="E19" s="225" t="s">
        <v>174</v>
      </c>
      <c r="F19" s="225">
        <f>'прил 3'!N8</f>
        <v>623.60000000000014</v>
      </c>
      <c r="G19" s="225" t="s">
        <v>173</v>
      </c>
      <c r="H19" s="288">
        <f>F19-C19</f>
        <v>177.90000000000015</v>
      </c>
    </row>
    <row r="20" spans="1:8" ht="15.75" x14ac:dyDescent="0.25">
      <c r="A20" s="225"/>
      <c r="B20" s="225" t="s">
        <v>218</v>
      </c>
      <c r="C20" s="311">
        <v>460.7</v>
      </c>
      <c r="D20" s="225" t="s">
        <v>173</v>
      </c>
      <c r="E20" s="225" t="s">
        <v>174</v>
      </c>
      <c r="F20" s="225">
        <f>'прил 3'!O8</f>
        <v>645.5</v>
      </c>
      <c r="G20" s="225" t="s">
        <v>173</v>
      </c>
      <c r="H20" s="288">
        <f>F20-C20</f>
        <v>184.8</v>
      </c>
    </row>
    <row r="21" spans="1:8" ht="8.25" customHeight="1" x14ac:dyDescent="0.25">
      <c r="A21" s="225"/>
      <c r="B21" s="225"/>
      <c r="C21" s="225"/>
      <c r="D21" s="225"/>
      <c r="E21" s="225"/>
      <c r="F21" s="225"/>
      <c r="G21" s="225"/>
    </row>
    <row r="22" spans="1:8" ht="49.5" customHeight="1" x14ac:dyDescent="0.25">
      <c r="A22" s="395" t="s">
        <v>233</v>
      </c>
      <c r="B22" s="395"/>
      <c r="C22" s="395"/>
      <c r="D22" s="395"/>
      <c r="E22" s="395"/>
      <c r="F22" s="395"/>
      <c r="G22" s="395"/>
    </row>
    <row r="23" spans="1:8" ht="7.5" customHeight="1" x14ac:dyDescent="0.25">
      <c r="A23" s="395"/>
      <c r="B23" s="395"/>
      <c r="C23" s="395"/>
      <c r="D23" s="395"/>
      <c r="E23" s="395"/>
      <c r="F23" s="395"/>
      <c r="G23" s="395"/>
    </row>
    <row r="24" spans="1:8" ht="47.25" customHeight="1" x14ac:dyDescent="0.25">
      <c r="A24" s="395" t="s">
        <v>232</v>
      </c>
      <c r="B24" s="395"/>
      <c r="C24" s="395"/>
      <c r="D24" s="395"/>
      <c r="E24" s="395"/>
      <c r="F24" s="395"/>
      <c r="G24" s="395"/>
    </row>
    <row r="25" spans="1:8" ht="9.75" customHeight="1" x14ac:dyDescent="0.25">
      <c r="A25" s="395"/>
      <c r="B25" s="395"/>
      <c r="C25" s="395"/>
      <c r="D25" s="395"/>
      <c r="E25" s="395"/>
      <c r="F25" s="395"/>
      <c r="G25" s="395"/>
    </row>
    <row r="26" spans="1:8" ht="114" hidden="1" customHeight="1" x14ac:dyDescent="0.25">
      <c r="A26" s="395" t="s">
        <v>236</v>
      </c>
      <c r="B26" s="395"/>
      <c r="C26" s="395"/>
      <c r="D26" s="395"/>
      <c r="E26" s="395"/>
      <c r="F26" s="395"/>
      <c r="G26" s="395"/>
    </row>
    <row r="27" spans="1:8" ht="15.75" hidden="1" x14ac:dyDescent="0.25">
      <c r="A27" s="395" t="s">
        <v>176</v>
      </c>
      <c r="B27" s="395"/>
      <c r="C27" s="361">
        <v>3361.97</v>
      </c>
      <c r="D27" s="361" t="s">
        <v>173</v>
      </c>
      <c r="E27" s="361" t="s">
        <v>174</v>
      </c>
      <c r="F27" s="361">
        <f>'прил 3'!P11</f>
        <v>3361.9700000000003</v>
      </c>
      <c r="G27" s="361" t="s">
        <v>173</v>
      </c>
      <c r="H27" s="262">
        <f>F27-C27</f>
        <v>0</v>
      </c>
    </row>
    <row r="28" spans="1:8" ht="15.75" hidden="1" x14ac:dyDescent="0.25">
      <c r="A28" s="361" t="s">
        <v>175</v>
      </c>
      <c r="B28" s="361" t="s">
        <v>139</v>
      </c>
      <c r="C28" s="361">
        <v>282.3</v>
      </c>
      <c r="D28" s="361" t="s">
        <v>173</v>
      </c>
      <c r="E28" s="361" t="s">
        <v>174</v>
      </c>
      <c r="F28" s="361">
        <f>'прил 3'!M11</f>
        <v>282.3</v>
      </c>
      <c r="G28" s="361" t="s">
        <v>173</v>
      </c>
      <c r="H28" s="262">
        <f>F28-C28</f>
        <v>0</v>
      </c>
    </row>
    <row r="29" spans="1:8" ht="9" hidden="1" customHeight="1" x14ac:dyDescent="0.25">
      <c r="A29" s="395"/>
      <c r="B29" s="395"/>
      <c r="C29" s="395"/>
      <c r="D29" s="395"/>
      <c r="E29" s="395"/>
      <c r="F29" s="395"/>
      <c r="G29" s="395"/>
    </row>
    <row r="30" spans="1:8" ht="65.25" hidden="1" customHeight="1" x14ac:dyDescent="0.25">
      <c r="A30" s="395" t="s">
        <v>178</v>
      </c>
      <c r="B30" s="395"/>
      <c r="C30" s="395"/>
      <c r="D30" s="395"/>
      <c r="E30" s="395"/>
      <c r="F30" s="395"/>
      <c r="G30" s="395"/>
    </row>
    <row r="31" spans="1:8" ht="15.75" hidden="1" x14ac:dyDescent="0.25">
      <c r="A31" s="395" t="s">
        <v>176</v>
      </c>
      <c r="B31" s="395"/>
      <c r="C31" s="361">
        <v>3361.97</v>
      </c>
      <c r="D31" s="361" t="s">
        <v>173</v>
      </c>
      <c r="E31" s="361" t="s">
        <v>174</v>
      </c>
      <c r="F31" s="361">
        <f>'прил 3'!P11</f>
        <v>3361.9700000000003</v>
      </c>
      <c r="G31" s="361" t="s">
        <v>173</v>
      </c>
      <c r="H31" s="262">
        <f>F31-C31</f>
        <v>0</v>
      </c>
    </row>
    <row r="32" spans="1:8" ht="15.75" hidden="1" x14ac:dyDescent="0.25">
      <c r="A32" s="361" t="s">
        <v>175</v>
      </c>
      <c r="B32" s="361" t="s">
        <v>139</v>
      </c>
      <c r="C32" s="361">
        <v>282.3</v>
      </c>
      <c r="D32" s="361" t="s">
        <v>173</v>
      </c>
      <c r="E32" s="361" t="s">
        <v>174</v>
      </c>
      <c r="F32" s="361">
        <f>'прил 3'!M11</f>
        <v>282.3</v>
      </c>
      <c r="G32" s="361" t="s">
        <v>173</v>
      </c>
      <c r="H32" s="262">
        <f>F32-C32</f>
        <v>0</v>
      </c>
    </row>
    <row r="33" spans="1:8" ht="6" hidden="1" customHeight="1" x14ac:dyDescent="0.25">
      <c r="A33" s="395"/>
      <c r="B33" s="395"/>
      <c r="C33" s="395"/>
      <c r="D33" s="395"/>
      <c r="E33" s="395"/>
      <c r="F33" s="395"/>
      <c r="G33" s="395"/>
    </row>
    <row r="34" spans="1:8" ht="62.25" customHeight="1" x14ac:dyDescent="0.25">
      <c r="A34" s="395" t="s">
        <v>234</v>
      </c>
      <c r="B34" s="395"/>
      <c r="C34" s="395"/>
      <c r="D34" s="395"/>
      <c r="E34" s="395"/>
      <c r="F34" s="395"/>
      <c r="G34" s="395"/>
    </row>
    <row r="35" spans="1:8" ht="8.25" customHeight="1" x14ac:dyDescent="0.25">
      <c r="A35" s="395"/>
      <c r="B35" s="395"/>
      <c r="C35" s="395"/>
      <c r="D35" s="395"/>
      <c r="E35" s="395"/>
      <c r="F35" s="395"/>
      <c r="G35" s="395"/>
    </row>
    <row r="36" spans="1:8" ht="112.5" customHeight="1" x14ac:dyDescent="0.25">
      <c r="A36" s="395" t="s">
        <v>237</v>
      </c>
      <c r="B36" s="395"/>
      <c r="C36" s="395"/>
      <c r="D36" s="395"/>
      <c r="E36" s="395"/>
      <c r="F36" s="395"/>
      <c r="G36" s="395"/>
    </row>
    <row r="37" spans="1:8" ht="15.75" x14ac:dyDescent="0.25">
      <c r="A37" s="395" t="s">
        <v>176</v>
      </c>
      <c r="B37" s="395"/>
      <c r="C37" s="361">
        <v>3130.81</v>
      </c>
      <c r="D37" s="361" t="s">
        <v>173</v>
      </c>
      <c r="E37" s="361" t="s">
        <v>174</v>
      </c>
      <c r="F37" s="361">
        <f>'прил 3'!P14</f>
        <v>3673.0420000000004</v>
      </c>
      <c r="G37" s="361" t="s">
        <v>173</v>
      </c>
      <c r="H37" s="262">
        <f>F37-C37</f>
        <v>542.23200000000043</v>
      </c>
    </row>
    <row r="38" spans="1:8" ht="15.75" x14ac:dyDescent="0.25">
      <c r="A38" s="361" t="s">
        <v>175</v>
      </c>
      <c r="B38" s="361" t="s">
        <v>139</v>
      </c>
      <c r="C38" s="361">
        <v>103</v>
      </c>
      <c r="D38" s="361" t="s">
        <v>173</v>
      </c>
      <c r="E38" s="361" t="s">
        <v>174</v>
      </c>
      <c r="F38" s="361">
        <f>'прил 3'!M14</f>
        <v>282.52999999999997</v>
      </c>
      <c r="G38" s="361" t="s">
        <v>173</v>
      </c>
      <c r="H38" s="262">
        <f>F38-C38</f>
        <v>179.52999999999997</v>
      </c>
    </row>
    <row r="39" spans="1:8" ht="15.75" x14ac:dyDescent="0.25">
      <c r="A39" s="361"/>
      <c r="B39" s="361" t="s">
        <v>198</v>
      </c>
      <c r="C39" s="361">
        <v>109.9</v>
      </c>
      <c r="D39" s="361" t="s">
        <v>173</v>
      </c>
      <c r="E39" s="361" t="s">
        <v>174</v>
      </c>
      <c r="F39" s="361">
        <f>'прил 3'!N14</f>
        <v>287.80000000000007</v>
      </c>
      <c r="G39" s="361" t="s">
        <v>173</v>
      </c>
      <c r="H39" s="262">
        <f>F39-C39</f>
        <v>177.90000000000006</v>
      </c>
    </row>
    <row r="40" spans="1:8" ht="15.75" x14ac:dyDescent="0.25">
      <c r="A40" s="361"/>
      <c r="B40" s="361" t="s">
        <v>218</v>
      </c>
      <c r="C40" s="361">
        <v>124.9</v>
      </c>
      <c r="D40" s="361" t="s">
        <v>173</v>
      </c>
      <c r="E40" s="361" t="s">
        <v>174</v>
      </c>
      <c r="F40" s="361">
        <f>'прил 3'!O14</f>
        <v>309.70000000000005</v>
      </c>
      <c r="G40" s="361" t="s">
        <v>173</v>
      </c>
      <c r="H40" s="262">
        <f>F40-C40</f>
        <v>184.80000000000004</v>
      </c>
    </row>
    <row r="41" spans="1:8" ht="6.75" customHeight="1" x14ac:dyDescent="0.25">
      <c r="A41" s="395"/>
      <c r="B41" s="395"/>
      <c r="C41" s="395"/>
      <c r="D41" s="395"/>
      <c r="E41" s="395"/>
      <c r="F41" s="395"/>
      <c r="G41" s="395"/>
    </row>
    <row r="42" spans="1:8" ht="66.75" customHeight="1" x14ac:dyDescent="0.25">
      <c r="A42" s="395" t="s">
        <v>238</v>
      </c>
      <c r="B42" s="395"/>
      <c r="C42" s="395"/>
      <c r="D42" s="395"/>
      <c r="E42" s="395"/>
      <c r="F42" s="395"/>
      <c r="G42" s="395"/>
    </row>
    <row r="43" spans="1:8" ht="15.75" x14ac:dyDescent="0.25">
      <c r="A43" s="395" t="s">
        <v>176</v>
      </c>
      <c r="B43" s="395"/>
      <c r="C43" s="361">
        <v>3130.81</v>
      </c>
      <c r="D43" s="361" t="s">
        <v>173</v>
      </c>
      <c r="E43" s="361" t="s">
        <v>174</v>
      </c>
      <c r="F43" s="361">
        <f>'прил 3'!P14</f>
        <v>3673.0420000000004</v>
      </c>
      <c r="G43" s="361" t="s">
        <v>173</v>
      </c>
      <c r="H43" s="262">
        <f>F43-C43</f>
        <v>542.23200000000043</v>
      </c>
    </row>
    <row r="44" spans="1:8" ht="15.75" x14ac:dyDescent="0.25">
      <c r="A44" s="361" t="s">
        <v>175</v>
      </c>
      <c r="B44" s="361" t="s">
        <v>139</v>
      </c>
      <c r="C44" s="361">
        <v>103</v>
      </c>
      <c r="D44" s="361" t="s">
        <v>173</v>
      </c>
      <c r="E44" s="361" t="s">
        <v>174</v>
      </c>
      <c r="F44" s="361">
        <f>'прил 3'!M14</f>
        <v>282.52999999999997</v>
      </c>
      <c r="G44" s="361" t="s">
        <v>173</v>
      </c>
      <c r="H44" s="262">
        <f>F44-C44</f>
        <v>179.52999999999997</v>
      </c>
    </row>
    <row r="45" spans="1:8" ht="15.75" x14ac:dyDescent="0.25">
      <c r="A45" s="361"/>
      <c r="B45" s="361" t="s">
        <v>198</v>
      </c>
      <c r="C45" s="361">
        <v>109.9</v>
      </c>
      <c r="D45" s="361" t="s">
        <v>173</v>
      </c>
      <c r="E45" s="361" t="s">
        <v>174</v>
      </c>
      <c r="F45" s="361">
        <f>'прил 3'!N14</f>
        <v>287.80000000000007</v>
      </c>
      <c r="G45" s="361" t="s">
        <v>173</v>
      </c>
      <c r="H45" s="262">
        <f>F45-C45</f>
        <v>177.90000000000006</v>
      </c>
    </row>
    <row r="46" spans="1:8" ht="15.75" x14ac:dyDescent="0.25">
      <c r="A46" s="361"/>
      <c r="B46" s="361" t="s">
        <v>235</v>
      </c>
      <c r="C46" s="361">
        <v>124.9</v>
      </c>
      <c r="D46" s="361" t="s">
        <v>173</v>
      </c>
      <c r="E46" s="361" t="s">
        <v>174</v>
      </c>
      <c r="F46" s="361">
        <f>'прил 3'!O16</f>
        <v>309.70000000000005</v>
      </c>
      <c r="G46" s="361" t="s">
        <v>173</v>
      </c>
      <c r="H46" s="262">
        <f>F46-C46</f>
        <v>184.80000000000004</v>
      </c>
    </row>
    <row r="47" spans="1:8" ht="11.25" customHeight="1" x14ac:dyDescent="0.25">
      <c r="A47" s="395"/>
      <c r="B47" s="395"/>
      <c r="C47" s="395"/>
      <c r="D47" s="395"/>
      <c r="E47" s="395"/>
      <c r="F47" s="395"/>
      <c r="G47" s="395"/>
    </row>
    <row r="48" spans="1:8" ht="64.5" customHeight="1" x14ac:dyDescent="0.25">
      <c r="A48" s="395" t="s">
        <v>239</v>
      </c>
      <c r="B48" s="395"/>
      <c r="C48" s="395"/>
      <c r="D48" s="395"/>
      <c r="E48" s="395"/>
      <c r="F48" s="395"/>
      <c r="G48" s="395"/>
    </row>
    <row r="49" spans="1:8" ht="11.25" customHeight="1" x14ac:dyDescent="0.25">
      <c r="A49" s="225"/>
      <c r="B49" s="225"/>
      <c r="C49" s="225"/>
      <c r="D49" s="225"/>
      <c r="E49" s="225"/>
      <c r="F49" s="225"/>
      <c r="G49" s="225"/>
    </row>
    <row r="50" spans="1:8" ht="114.75" customHeight="1" x14ac:dyDescent="0.25">
      <c r="A50" s="395" t="s">
        <v>240</v>
      </c>
      <c r="B50" s="395"/>
      <c r="C50" s="395"/>
      <c r="D50" s="395"/>
      <c r="E50" s="395"/>
      <c r="F50" s="395"/>
      <c r="G50" s="395"/>
    </row>
    <row r="51" spans="1:8" ht="15.75" x14ac:dyDescent="0.25">
      <c r="A51" s="394" t="s">
        <v>176</v>
      </c>
      <c r="B51" s="394"/>
      <c r="C51" s="225">
        <v>930.68</v>
      </c>
      <c r="D51" s="225" t="s">
        <v>173</v>
      </c>
      <c r="E51" s="225" t="s">
        <v>174</v>
      </c>
      <c r="F51" s="225">
        <f>'прил 3'!P17</f>
        <v>955.75</v>
      </c>
      <c r="G51" s="225" t="s">
        <v>173</v>
      </c>
      <c r="H51" s="262">
        <f>F51-C51</f>
        <v>25.07000000000005</v>
      </c>
    </row>
    <row r="52" spans="1:8" ht="15.75" x14ac:dyDescent="0.25">
      <c r="A52" s="225" t="s">
        <v>175</v>
      </c>
      <c r="B52" s="225" t="s">
        <v>139</v>
      </c>
      <c r="C52" s="311">
        <v>53.5</v>
      </c>
      <c r="D52" s="225" t="s">
        <v>173</v>
      </c>
      <c r="E52" s="225" t="s">
        <v>174</v>
      </c>
      <c r="F52" s="225">
        <f>'прил 3'!M17</f>
        <v>78.569999999999993</v>
      </c>
      <c r="G52" s="225" t="s">
        <v>173</v>
      </c>
      <c r="H52" s="262">
        <f>F52-C52</f>
        <v>25.069999999999993</v>
      </c>
    </row>
    <row r="53" spans="1:8" ht="11.25" customHeight="1" x14ac:dyDescent="0.25">
      <c r="A53" s="394"/>
      <c r="B53" s="394"/>
      <c r="C53" s="394"/>
      <c r="D53" s="394"/>
      <c r="E53" s="394"/>
      <c r="F53" s="394"/>
      <c r="G53" s="394"/>
    </row>
    <row r="54" spans="1:8" ht="61.5" customHeight="1" x14ac:dyDescent="0.25">
      <c r="A54" s="395" t="s">
        <v>241</v>
      </c>
      <c r="B54" s="395"/>
      <c r="C54" s="395"/>
      <c r="D54" s="395"/>
      <c r="E54" s="395"/>
      <c r="F54" s="395"/>
      <c r="G54" s="395"/>
    </row>
    <row r="55" spans="1:8" ht="15.75" x14ac:dyDescent="0.25">
      <c r="A55" s="394" t="s">
        <v>176</v>
      </c>
      <c r="B55" s="394"/>
      <c r="C55" s="225">
        <v>930.68</v>
      </c>
      <c r="D55" s="225" t="s">
        <v>173</v>
      </c>
      <c r="E55" s="225" t="s">
        <v>174</v>
      </c>
      <c r="F55" s="225">
        <f>'прил 3'!P17</f>
        <v>955.75</v>
      </c>
      <c r="G55" s="225" t="s">
        <v>173</v>
      </c>
      <c r="H55" s="262">
        <f>F55-C55</f>
        <v>25.07000000000005</v>
      </c>
    </row>
    <row r="56" spans="1:8" ht="15.75" x14ac:dyDescent="0.25">
      <c r="A56" s="225" t="s">
        <v>175</v>
      </c>
      <c r="B56" s="225" t="s">
        <v>139</v>
      </c>
      <c r="C56" s="311">
        <v>53.5</v>
      </c>
      <c r="D56" s="225" t="s">
        <v>173</v>
      </c>
      <c r="E56" s="225" t="s">
        <v>174</v>
      </c>
      <c r="F56" s="225">
        <f>'прил 3'!M17</f>
        <v>78.569999999999993</v>
      </c>
      <c r="G56" s="225" t="s">
        <v>173</v>
      </c>
      <c r="H56" s="262">
        <f>F56-C56</f>
        <v>25.069999999999993</v>
      </c>
    </row>
    <row r="57" spans="1:8" ht="11.25" customHeight="1" x14ac:dyDescent="0.25">
      <c r="A57" s="394"/>
      <c r="B57" s="394"/>
      <c r="C57" s="394"/>
      <c r="D57" s="394"/>
      <c r="E57" s="394"/>
      <c r="F57" s="394"/>
      <c r="G57" s="394"/>
    </row>
    <row r="58" spans="1:8" ht="63" customHeight="1" x14ac:dyDescent="0.25">
      <c r="A58" s="395" t="s">
        <v>242</v>
      </c>
      <c r="B58" s="395"/>
      <c r="C58" s="395"/>
      <c r="D58" s="395"/>
      <c r="E58" s="395"/>
      <c r="F58" s="395"/>
      <c r="G58" s="395"/>
    </row>
    <row r="59" spans="1:8" ht="15.75" x14ac:dyDescent="0.25">
      <c r="A59" s="225"/>
      <c r="B59" s="225"/>
      <c r="C59" s="225"/>
      <c r="D59" s="225"/>
      <c r="E59" s="225"/>
      <c r="F59" s="225"/>
      <c r="G59" s="225"/>
    </row>
    <row r="60" spans="1:8" ht="61.5" customHeight="1" x14ac:dyDescent="0.25">
      <c r="A60" s="395" t="s">
        <v>294</v>
      </c>
      <c r="B60" s="395"/>
      <c r="C60" s="395"/>
      <c r="D60" s="395"/>
      <c r="E60" s="395"/>
      <c r="F60" s="395"/>
      <c r="G60" s="395"/>
    </row>
    <row r="61" spans="1:8" ht="13.5" customHeight="1" x14ac:dyDescent="0.25">
      <c r="A61" s="368"/>
      <c r="B61" s="368"/>
      <c r="C61" s="368"/>
      <c r="D61" s="368"/>
      <c r="E61" s="368"/>
      <c r="F61" s="368"/>
      <c r="G61" s="368"/>
    </row>
    <row r="62" spans="1:8" ht="30" customHeight="1" x14ac:dyDescent="0.25">
      <c r="A62" s="395" t="s">
        <v>293</v>
      </c>
      <c r="B62" s="395"/>
      <c r="C62" s="395"/>
      <c r="D62" s="395"/>
      <c r="E62" s="395"/>
      <c r="F62" s="395"/>
      <c r="G62" s="395"/>
    </row>
    <row r="63" spans="1:8" ht="36.75" customHeight="1" x14ac:dyDescent="0.25">
      <c r="A63" s="397"/>
      <c r="B63" s="397"/>
      <c r="C63" s="397"/>
      <c r="D63" s="397"/>
      <c r="E63" s="397"/>
      <c r="F63" s="397"/>
      <c r="G63" s="397"/>
    </row>
    <row r="64" spans="1:8" ht="15.75" x14ac:dyDescent="0.25">
      <c r="A64" s="397" t="s">
        <v>200</v>
      </c>
      <c r="B64" s="397"/>
      <c r="C64" s="397"/>
      <c r="D64" s="397"/>
      <c r="E64" s="397"/>
      <c r="F64" s="397"/>
      <c r="G64" s="397"/>
    </row>
    <row r="65" spans="1:7" x14ac:dyDescent="0.2">
      <c r="A65" s="393"/>
      <c r="B65" s="393"/>
      <c r="C65" s="393"/>
      <c r="D65" s="393"/>
      <c r="E65" s="393"/>
      <c r="F65" s="393"/>
      <c r="G65" s="393"/>
    </row>
  </sheetData>
  <mergeCells count="47">
    <mergeCell ref="A43:B43"/>
    <mergeCell ref="A13:G13"/>
    <mergeCell ref="A2:G2"/>
    <mergeCell ref="A3:G3"/>
    <mergeCell ref="A4:G4"/>
    <mergeCell ref="A5:G5"/>
    <mergeCell ref="A6:G6"/>
    <mergeCell ref="A7:G7"/>
    <mergeCell ref="C8:E8"/>
    <mergeCell ref="F8:G8"/>
    <mergeCell ref="A9:G9"/>
    <mergeCell ref="A10:C10"/>
    <mergeCell ref="A12:G12"/>
    <mergeCell ref="A27:B27"/>
    <mergeCell ref="A29:G29"/>
    <mergeCell ref="A30:G30"/>
    <mergeCell ref="A41:G41"/>
    <mergeCell ref="A42:G42"/>
    <mergeCell ref="A22:G22"/>
    <mergeCell ref="A23:G23"/>
    <mergeCell ref="A24:G24"/>
    <mergeCell ref="A25:G25"/>
    <mergeCell ref="A26:G26"/>
    <mergeCell ref="A47:G47"/>
    <mergeCell ref="A48:G48"/>
    <mergeCell ref="F1:G1"/>
    <mergeCell ref="A63:G63"/>
    <mergeCell ref="A64:G64"/>
    <mergeCell ref="A51:B51"/>
    <mergeCell ref="A33:G33"/>
    <mergeCell ref="A34:G34"/>
    <mergeCell ref="A35:G35"/>
    <mergeCell ref="A36:G36"/>
    <mergeCell ref="A37:B37"/>
    <mergeCell ref="A50:G50"/>
    <mergeCell ref="A31:B31"/>
    <mergeCell ref="A14:G14"/>
    <mergeCell ref="A16:G16"/>
    <mergeCell ref="A17:B17"/>
    <mergeCell ref="A65:G65"/>
    <mergeCell ref="A53:G53"/>
    <mergeCell ref="A54:G54"/>
    <mergeCell ref="A55:B55"/>
    <mergeCell ref="A57:G57"/>
    <mergeCell ref="A58:G58"/>
    <mergeCell ref="A62:G62"/>
    <mergeCell ref="A60:G60"/>
  </mergeCells>
  <pageMargins left="0.70866141732283472" right="0.70866141732283472" top="0.74803149606299213" bottom="0.74803149606299213" header="0.31496062992125984" footer="0.31496062992125984"/>
  <pageSetup paperSize="9" scale="93" fitToHeight="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0"/>
  <sheetViews>
    <sheetView view="pageBreakPreview" zoomScale="90" zoomScaleNormal="75" zoomScaleSheetLayoutView="90" workbookViewId="0">
      <selection activeCell="C2" sqref="C2"/>
    </sheetView>
  </sheetViews>
  <sheetFormatPr defaultColWidth="9.140625" defaultRowHeight="15.75" outlineLevelCol="1" x14ac:dyDescent="0.25"/>
  <cols>
    <col min="1" max="1" width="18.42578125" style="95" customWidth="1"/>
    <col min="2" max="2" width="30.42578125" style="95" customWidth="1"/>
    <col min="3" max="3" width="22.85546875" style="95" customWidth="1"/>
    <col min="4" max="4" width="6.5703125" style="95" customWidth="1"/>
    <col min="5" max="5" width="7.140625" style="95" customWidth="1"/>
    <col min="6" max="6" width="7.42578125" style="95" customWidth="1"/>
    <col min="7" max="7" width="7.5703125" style="95" customWidth="1"/>
    <col min="8" max="10" width="10.5703125" style="95" customWidth="1"/>
    <col min="11" max="11" width="12.42578125" style="95" customWidth="1"/>
    <col min="12" max="15" width="10.5703125" style="95" customWidth="1"/>
    <col min="16" max="16" width="11.85546875" style="95" customWidth="1" outlineLevel="1"/>
    <col min="17" max="18" width="16.140625" style="95" customWidth="1" outlineLevel="1"/>
    <col min="19" max="19" width="9.140625" style="95" outlineLevel="1"/>
    <col min="20" max="20" width="9.140625" style="95"/>
    <col min="21" max="21" width="13.85546875" style="95" bestFit="1" customWidth="1"/>
    <col min="22" max="16384" width="9.140625" style="95"/>
  </cols>
  <sheetData>
    <row r="1" spans="1:21" ht="73.5" customHeight="1" x14ac:dyDescent="0.25">
      <c r="G1" s="400" t="s">
        <v>244</v>
      </c>
      <c r="H1" s="400"/>
      <c r="I1" s="400"/>
      <c r="J1" s="400"/>
      <c r="K1" s="400"/>
      <c r="L1" s="400"/>
      <c r="M1" s="400"/>
      <c r="N1" s="400"/>
      <c r="O1" s="400"/>
      <c r="P1" s="400"/>
    </row>
    <row r="2" spans="1:21" ht="57" customHeight="1" x14ac:dyDescent="0.25">
      <c r="G2" s="400" t="s">
        <v>223</v>
      </c>
      <c r="H2" s="400"/>
      <c r="I2" s="400"/>
      <c r="J2" s="400"/>
      <c r="K2" s="400"/>
      <c r="L2" s="400"/>
      <c r="M2" s="400"/>
      <c r="N2" s="400"/>
      <c r="O2" s="400"/>
      <c r="P2" s="400"/>
    </row>
    <row r="3" spans="1:21" ht="80.25" customHeight="1" x14ac:dyDescent="0.25">
      <c r="A3" s="407" t="s">
        <v>213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335"/>
    </row>
    <row r="4" spans="1:21" x14ac:dyDescent="0.25">
      <c r="A4" s="96"/>
      <c r="B4" s="96"/>
      <c r="C4" s="96"/>
      <c r="D4" s="96"/>
      <c r="E4" s="80"/>
      <c r="F4" s="80">
        <v>8</v>
      </c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21" s="98" customFormat="1" ht="34.5" customHeight="1" x14ac:dyDescent="0.2">
      <c r="A5" s="434" t="s">
        <v>67</v>
      </c>
      <c r="B5" s="437" t="s">
        <v>68</v>
      </c>
      <c r="C5" s="420" t="s">
        <v>69</v>
      </c>
      <c r="D5" s="423" t="s">
        <v>70</v>
      </c>
      <c r="E5" s="424"/>
      <c r="F5" s="424"/>
      <c r="G5" s="425"/>
      <c r="H5" s="431" t="s">
        <v>2</v>
      </c>
      <c r="I5" s="432"/>
      <c r="J5" s="432"/>
      <c r="K5" s="432"/>
      <c r="L5" s="432"/>
      <c r="M5" s="432"/>
      <c r="N5" s="432"/>
      <c r="O5" s="432"/>
      <c r="P5" s="433"/>
      <c r="Q5" s="97"/>
      <c r="R5" s="97"/>
    </row>
    <row r="6" spans="1:21" s="98" customFormat="1" ht="34.5" customHeight="1" x14ac:dyDescent="0.2">
      <c r="A6" s="435"/>
      <c r="B6" s="438"/>
      <c r="C6" s="421"/>
      <c r="D6" s="418" t="s">
        <v>4</v>
      </c>
      <c r="E6" s="426" t="s">
        <v>5</v>
      </c>
      <c r="F6" s="401" t="s">
        <v>6</v>
      </c>
      <c r="G6" s="403" t="s">
        <v>7</v>
      </c>
      <c r="H6" s="405" t="s">
        <v>8</v>
      </c>
      <c r="I6" s="410" t="s">
        <v>9</v>
      </c>
      <c r="J6" s="408" t="s">
        <v>10</v>
      </c>
      <c r="K6" s="410" t="s">
        <v>50</v>
      </c>
      <c r="L6" s="405" t="s">
        <v>113</v>
      </c>
      <c r="M6" s="405" t="s">
        <v>139</v>
      </c>
      <c r="N6" s="405" t="s">
        <v>198</v>
      </c>
      <c r="O6" s="405" t="s">
        <v>218</v>
      </c>
      <c r="P6" s="410" t="s">
        <v>221</v>
      </c>
      <c r="Q6" s="97"/>
      <c r="R6" s="97"/>
    </row>
    <row r="7" spans="1:21" s="98" customFormat="1" ht="52.5" customHeight="1" x14ac:dyDescent="0.2">
      <c r="A7" s="436"/>
      <c r="B7" s="439"/>
      <c r="C7" s="422"/>
      <c r="D7" s="419"/>
      <c r="E7" s="427"/>
      <c r="F7" s="402"/>
      <c r="G7" s="404"/>
      <c r="H7" s="406"/>
      <c r="I7" s="409"/>
      <c r="J7" s="406"/>
      <c r="K7" s="409"/>
      <c r="L7" s="409"/>
      <c r="M7" s="409"/>
      <c r="N7" s="409"/>
      <c r="O7" s="409"/>
      <c r="P7" s="409"/>
      <c r="Q7" s="97"/>
      <c r="R7" s="97"/>
    </row>
    <row r="8" spans="1:21" ht="47.25" x14ac:dyDescent="0.25">
      <c r="A8" s="428" t="s">
        <v>71</v>
      </c>
      <c r="B8" s="415" t="s">
        <v>222</v>
      </c>
      <c r="C8" s="92" t="s">
        <v>72</v>
      </c>
      <c r="D8" s="99" t="s">
        <v>73</v>
      </c>
      <c r="E8" s="82" t="s">
        <v>73</v>
      </c>
      <c r="F8" s="82" t="s">
        <v>73</v>
      </c>
      <c r="G8" s="83" t="s">
        <v>73</v>
      </c>
      <c r="H8" s="84">
        <f t="shared" ref="H8:L8" si="0">H10</f>
        <v>911.61</v>
      </c>
      <c r="I8" s="84">
        <f t="shared" ref="I8:J8" si="1">I10</f>
        <v>973.47199999999998</v>
      </c>
      <c r="J8" s="84">
        <f t="shared" si="1"/>
        <v>690.9</v>
      </c>
      <c r="K8" s="100">
        <f t="shared" si="0"/>
        <v>1116.7199999999998</v>
      </c>
      <c r="L8" s="84">
        <f t="shared" si="0"/>
        <v>2385.56</v>
      </c>
      <c r="M8" s="84">
        <f>M10</f>
        <v>643.39999999999986</v>
      </c>
      <c r="N8" s="84">
        <f>N10</f>
        <v>623.60000000000014</v>
      </c>
      <c r="O8" s="84">
        <f>O10</f>
        <v>645.5</v>
      </c>
      <c r="P8" s="100">
        <f>H8+K8+L8+M8+I8+J8+N8+O8</f>
        <v>7990.7619999999988</v>
      </c>
      <c r="U8" s="101"/>
    </row>
    <row r="9" spans="1:21" x14ac:dyDescent="0.25">
      <c r="A9" s="429"/>
      <c r="B9" s="416"/>
      <c r="C9" s="93" t="s">
        <v>74</v>
      </c>
      <c r="D9" s="102"/>
      <c r="E9" s="86" t="s">
        <v>73</v>
      </c>
      <c r="F9" s="86" t="s">
        <v>73</v>
      </c>
      <c r="G9" s="87" t="s">
        <v>73</v>
      </c>
      <c r="H9" s="88"/>
      <c r="I9" s="88"/>
      <c r="J9" s="88"/>
      <c r="K9" s="104"/>
      <c r="L9" s="88"/>
      <c r="M9" s="88"/>
      <c r="N9" s="88"/>
      <c r="O9" s="88"/>
      <c r="P9" s="104"/>
      <c r="Q9" s="101"/>
      <c r="R9" s="101"/>
    </row>
    <row r="10" spans="1:21" ht="49.5" customHeight="1" x14ac:dyDescent="0.25">
      <c r="A10" s="430"/>
      <c r="B10" s="417"/>
      <c r="C10" s="94" t="s">
        <v>32</v>
      </c>
      <c r="D10" s="79" t="s">
        <v>39</v>
      </c>
      <c r="E10" s="89" t="s">
        <v>73</v>
      </c>
      <c r="F10" s="89" t="s">
        <v>73</v>
      </c>
      <c r="G10" s="90" t="s">
        <v>73</v>
      </c>
      <c r="H10" s="91">
        <f t="shared" ref="H10:N10" si="2">H13+H16+H19</f>
        <v>911.61</v>
      </c>
      <c r="I10" s="91">
        <f t="shared" si="2"/>
        <v>973.47199999999998</v>
      </c>
      <c r="J10" s="91">
        <f t="shared" si="2"/>
        <v>690.9</v>
      </c>
      <c r="K10" s="105">
        <f t="shared" si="2"/>
        <v>1116.7199999999998</v>
      </c>
      <c r="L10" s="91">
        <f t="shared" si="2"/>
        <v>2385.56</v>
      </c>
      <c r="M10" s="91">
        <f t="shared" si="2"/>
        <v>643.39999999999986</v>
      </c>
      <c r="N10" s="91">
        <f t="shared" si="2"/>
        <v>623.60000000000014</v>
      </c>
      <c r="O10" s="91">
        <f t="shared" ref="O10" si="3">O13+O16+O19</f>
        <v>645.5</v>
      </c>
      <c r="P10" s="105">
        <f>H10+K10+L10+M10+I10+J10+N10+O10</f>
        <v>7990.7619999999988</v>
      </c>
      <c r="Q10" s="101"/>
      <c r="R10" s="101"/>
    </row>
    <row r="11" spans="1:21" ht="47.25" x14ac:dyDescent="0.25">
      <c r="A11" s="412" t="s">
        <v>75</v>
      </c>
      <c r="B11" s="415" t="s">
        <v>205</v>
      </c>
      <c r="C11" s="92" t="s">
        <v>76</v>
      </c>
      <c r="D11" s="81"/>
      <c r="E11" s="82" t="s">
        <v>73</v>
      </c>
      <c r="F11" s="82" t="s">
        <v>73</v>
      </c>
      <c r="G11" s="83" t="s">
        <v>73</v>
      </c>
      <c r="H11" s="84">
        <f>H13</f>
        <v>341.38</v>
      </c>
      <c r="I11" s="84">
        <f>I13</f>
        <v>311.64999999999998</v>
      </c>
      <c r="J11" s="84">
        <f>J13</f>
        <v>347.18</v>
      </c>
      <c r="K11" s="100">
        <f>'благ-во'!K10</f>
        <v>797.99999999999989</v>
      </c>
      <c r="L11" s="84">
        <f>L13</f>
        <v>716.8599999999999</v>
      </c>
      <c r="M11" s="84">
        <f>M13</f>
        <v>282.3</v>
      </c>
      <c r="N11" s="84">
        <f>N13</f>
        <v>282.3</v>
      </c>
      <c r="O11" s="84">
        <f>O13</f>
        <v>282.3</v>
      </c>
      <c r="P11" s="100">
        <f>H11+K11+L11+M11+I11+J11+N11+O11</f>
        <v>3361.9700000000003</v>
      </c>
    </row>
    <row r="12" spans="1:21" x14ac:dyDescent="0.25">
      <c r="A12" s="413"/>
      <c r="B12" s="416"/>
      <c r="C12" s="93" t="s">
        <v>74</v>
      </c>
      <c r="D12" s="85"/>
      <c r="E12" s="86" t="s">
        <v>73</v>
      </c>
      <c r="F12" s="86" t="s">
        <v>73</v>
      </c>
      <c r="G12" s="87" t="s">
        <v>73</v>
      </c>
      <c r="H12" s="88"/>
      <c r="I12" s="88"/>
      <c r="J12" s="88"/>
      <c r="K12" s="104"/>
      <c r="L12" s="88"/>
      <c r="M12" s="88"/>
      <c r="N12" s="88"/>
      <c r="O12" s="88"/>
      <c r="P12" s="104"/>
    </row>
    <row r="13" spans="1:21" ht="47.25" x14ac:dyDescent="0.25">
      <c r="A13" s="414"/>
      <c r="B13" s="417"/>
      <c r="C13" s="94" t="s">
        <v>32</v>
      </c>
      <c r="D13" s="79" t="s">
        <v>39</v>
      </c>
      <c r="E13" s="89" t="s">
        <v>73</v>
      </c>
      <c r="F13" s="89" t="s">
        <v>73</v>
      </c>
      <c r="G13" s="90" t="s">
        <v>73</v>
      </c>
      <c r="H13" s="91">
        <f>'прил 4'!D13</f>
        <v>341.38</v>
      </c>
      <c r="I13" s="91">
        <f>'прил 4'!E13</f>
        <v>311.64999999999998</v>
      </c>
      <c r="J13" s="91">
        <f>'прил 4'!F13</f>
        <v>347.18</v>
      </c>
      <c r="K13" s="91">
        <f>'прил 4'!G13</f>
        <v>797.99999999999989</v>
      </c>
      <c r="L13" s="91">
        <f>'прил 4'!H13</f>
        <v>716.8599999999999</v>
      </c>
      <c r="M13" s="91">
        <f>'прил 4'!I13</f>
        <v>282.3</v>
      </c>
      <c r="N13" s="91">
        <f>'прил 4'!J13</f>
        <v>282.3</v>
      </c>
      <c r="O13" s="91">
        <f>'прил 4'!K13</f>
        <v>282.3</v>
      </c>
      <c r="P13" s="105">
        <f>H13+K13+L13+M13+I13+J13+N13+O13</f>
        <v>3361.9700000000003</v>
      </c>
    </row>
    <row r="14" spans="1:21" ht="47.25" x14ac:dyDescent="0.25">
      <c r="A14" s="412" t="s">
        <v>77</v>
      </c>
      <c r="B14" s="415" t="s">
        <v>78</v>
      </c>
      <c r="C14" s="92" t="s">
        <v>76</v>
      </c>
      <c r="D14" s="81"/>
      <c r="E14" s="82" t="s">
        <v>73</v>
      </c>
      <c r="F14" s="82" t="s">
        <v>73</v>
      </c>
      <c r="G14" s="83" t="s">
        <v>73</v>
      </c>
      <c r="H14" s="84">
        <f t="shared" ref="H14:L14" si="4">H16</f>
        <v>281.39</v>
      </c>
      <c r="I14" s="84">
        <f t="shared" ref="I14:J14" si="5">I16</f>
        <v>605.17200000000003</v>
      </c>
      <c r="J14" s="84">
        <f t="shared" si="5"/>
        <v>248.88</v>
      </c>
      <c r="K14" s="100">
        <f>'сод ул сети'!K10</f>
        <v>249.6</v>
      </c>
      <c r="L14" s="84">
        <f t="shared" si="4"/>
        <v>1407.97</v>
      </c>
      <c r="M14" s="84">
        <f>M16</f>
        <v>282.52999999999997</v>
      </c>
      <c r="N14" s="84">
        <f>N16</f>
        <v>287.80000000000007</v>
      </c>
      <c r="O14" s="84">
        <f>O16</f>
        <v>309.70000000000005</v>
      </c>
      <c r="P14" s="100">
        <f>H14+K14+L14+M14+I14+J14+N14+O14</f>
        <v>3673.0420000000004</v>
      </c>
    </row>
    <row r="15" spans="1:21" x14ac:dyDescent="0.25">
      <c r="A15" s="413"/>
      <c r="B15" s="416"/>
      <c r="C15" s="93" t="s">
        <v>74</v>
      </c>
      <c r="D15" s="85"/>
      <c r="E15" s="86" t="s">
        <v>73</v>
      </c>
      <c r="F15" s="86" t="s">
        <v>73</v>
      </c>
      <c r="G15" s="87" t="s">
        <v>73</v>
      </c>
      <c r="H15" s="88"/>
      <c r="I15" s="88"/>
      <c r="J15" s="88"/>
      <c r="K15" s="104"/>
      <c r="L15" s="88"/>
      <c r="M15" s="88"/>
      <c r="N15" s="88"/>
      <c r="O15" s="88"/>
      <c r="P15" s="104"/>
    </row>
    <row r="16" spans="1:21" ht="47.25" x14ac:dyDescent="0.25">
      <c r="A16" s="414"/>
      <c r="B16" s="417"/>
      <c r="C16" s="94" t="s">
        <v>32</v>
      </c>
      <c r="D16" s="79" t="s">
        <v>39</v>
      </c>
      <c r="E16" s="89" t="s">
        <v>73</v>
      </c>
      <c r="F16" s="89" t="s">
        <v>73</v>
      </c>
      <c r="G16" s="90" t="s">
        <v>73</v>
      </c>
      <c r="H16" s="91">
        <f>'прил 4'!D19</f>
        <v>281.39</v>
      </c>
      <c r="I16" s="91">
        <f>'прил 4'!E19</f>
        <v>605.17200000000003</v>
      </c>
      <c r="J16" s="91">
        <f>'прил 4'!F19</f>
        <v>248.88</v>
      </c>
      <c r="K16" s="213">
        <f>'сод ул сети'!K10</f>
        <v>249.6</v>
      </c>
      <c r="L16" s="103">
        <f>'прил 4'!H19</f>
        <v>1407.97</v>
      </c>
      <c r="M16" s="103">
        <f>'прил 4'!I19</f>
        <v>282.52999999999997</v>
      </c>
      <c r="N16" s="103">
        <f>'прил 4'!J19</f>
        <v>287.80000000000007</v>
      </c>
      <c r="O16" s="103">
        <f>'прил 4'!K23</f>
        <v>309.70000000000005</v>
      </c>
      <c r="P16" s="105">
        <f>H16+K16+L16+M16+I16+J16+N16+O16</f>
        <v>3673.0420000000004</v>
      </c>
    </row>
    <row r="17" spans="1:16" ht="47.25" x14ac:dyDescent="0.25">
      <c r="A17" s="412" t="s">
        <v>79</v>
      </c>
      <c r="B17" s="415" t="s">
        <v>80</v>
      </c>
      <c r="C17" s="92" t="s">
        <v>76</v>
      </c>
      <c r="D17" s="81"/>
      <c r="E17" s="82" t="s">
        <v>73</v>
      </c>
      <c r="F17" s="82" t="s">
        <v>73</v>
      </c>
      <c r="G17" s="83" t="s">
        <v>73</v>
      </c>
      <c r="H17" s="84">
        <f t="shared" ref="H17:M17" si="6">H19</f>
        <v>288.84000000000003</v>
      </c>
      <c r="I17" s="84">
        <f t="shared" si="6"/>
        <v>56.65</v>
      </c>
      <c r="J17" s="84">
        <f t="shared" si="6"/>
        <v>94.840000000000018</v>
      </c>
      <c r="K17" s="100">
        <f t="shared" si="6"/>
        <v>69.12</v>
      </c>
      <c r="L17" s="84">
        <f t="shared" si="6"/>
        <v>260.73</v>
      </c>
      <c r="M17" s="84">
        <f t="shared" si="6"/>
        <v>78.569999999999993</v>
      </c>
      <c r="N17" s="84">
        <f t="shared" ref="N17:O17" si="7">N19</f>
        <v>53.5</v>
      </c>
      <c r="O17" s="84">
        <f t="shared" si="7"/>
        <v>53.5</v>
      </c>
      <c r="P17" s="100">
        <f>H17+K17+L17+M17+I17+J17+N17+O17</f>
        <v>955.75</v>
      </c>
    </row>
    <row r="18" spans="1:16" x14ac:dyDescent="0.25">
      <c r="A18" s="413"/>
      <c r="B18" s="416"/>
      <c r="C18" s="93" t="s">
        <v>74</v>
      </c>
      <c r="D18" s="85"/>
      <c r="E18" s="86" t="s">
        <v>73</v>
      </c>
      <c r="F18" s="86" t="s">
        <v>73</v>
      </c>
      <c r="G18" s="87" t="s">
        <v>73</v>
      </c>
      <c r="H18" s="88"/>
      <c r="I18" s="88"/>
      <c r="J18" s="88"/>
      <c r="K18" s="104"/>
      <c r="L18" s="212"/>
      <c r="M18" s="212"/>
      <c r="N18" s="212"/>
      <c r="O18" s="212"/>
      <c r="P18" s="104"/>
    </row>
    <row r="19" spans="1:16" ht="47.25" x14ac:dyDescent="0.25">
      <c r="A19" s="414"/>
      <c r="B19" s="417"/>
      <c r="C19" s="94" t="s">
        <v>32</v>
      </c>
      <c r="D19" s="79" t="s">
        <v>39</v>
      </c>
      <c r="E19" s="89" t="s">
        <v>73</v>
      </c>
      <c r="F19" s="89" t="s">
        <v>73</v>
      </c>
      <c r="G19" s="90" t="s">
        <v>73</v>
      </c>
      <c r="H19" s="91">
        <f>'прил 4'!D24</f>
        <v>288.84000000000003</v>
      </c>
      <c r="I19" s="91">
        <f>'прил 4'!E24</f>
        <v>56.65</v>
      </c>
      <c r="J19" s="91">
        <f>'прил 4'!F24</f>
        <v>94.840000000000018</v>
      </c>
      <c r="K19" s="213">
        <f>'прил 4'!G24</f>
        <v>69.12</v>
      </c>
      <c r="L19" s="103">
        <f>'прил 4'!H24</f>
        <v>260.73</v>
      </c>
      <c r="M19" s="103">
        <f>'прил 4'!I24</f>
        <v>78.569999999999993</v>
      </c>
      <c r="N19" s="103">
        <f>'прил 4'!J24</f>
        <v>53.5</v>
      </c>
      <c r="O19" s="103">
        <f>'прил 4'!K24</f>
        <v>53.5</v>
      </c>
      <c r="P19" s="105">
        <f>H19+K19+L19+M19+I19+J19+N19+O19</f>
        <v>955.75</v>
      </c>
    </row>
    <row r="20" spans="1:16" x14ac:dyDescent="0.25">
      <c r="A20" s="10"/>
      <c r="B20" s="10"/>
      <c r="C20" s="10"/>
      <c r="D20" s="14"/>
      <c r="E20" s="106"/>
      <c r="F20" s="106"/>
      <c r="G20" s="106"/>
      <c r="H20" s="107"/>
      <c r="I20" s="107"/>
      <c r="J20" s="107"/>
      <c r="K20" s="107"/>
      <c r="L20" s="107"/>
      <c r="M20" s="107"/>
      <c r="N20" s="107"/>
      <c r="O20" s="107"/>
    </row>
    <row r="21" spans="1:16" x14ac:dyDescent="0.25">
      <c r="A21" s="10"/>
      <c r="B21" s="10"/>
      <c r="C21" s="10"/>
      <c r="D21" s="14"/>
      <c r="E21" s="106"/>
      <c r="F21" s="106"/>
      <c r="G21" s="106"/>
      <c r="H21" s="107"/>
      <c r="I21" s="107"/>
      <c r="J21" s="107"/>
      <c r="K21" s="107"/>
      <c r="L21" s="107"/>
      <c r="M21" s="107"/>
      <c r="N21" s="107"/>
      <c r="O21" s="107"/>
    </row>
    <row r="22" spans="1:16" x14ac:dyDescent="0.25">
      <c r="A22" s="10"/>
      <c r="B22" s="10"/>
      <c r="C22" s="10"/>
      <c r="D22" s="14"/>
      <c r="E22" s="106"/>
      <c r="F22" s="106"/>
      <c r="G22" s="106"/>
      <c r="H22" s="107"/>
      <c r="I22" s="107"/>
      <c r="J22" s="107"/>
      <c r="K22" s="107"/>
      <c r="L22" s="107"/>
      <c r="M22" s="107"/>
      <c r="N22" s="107"/>
      <c r="O22" s="107"/>
    </row>
    <row r="23" spans="1:16" x14ac:dyDescent="0.25">
      <c r="A23" s="10"/>
      <c r="B23" s="10"/>
      <c r="C23" s="10"/>
      <c r="D23" s="14"/>
      <c r="E23" s="106"/>
      <c r="F23" s="106"/>
      <c r="G23" s="106"/>
      <c r="H23" s="107"/>
      <c r="I23" s="107"/>
      <c r="J23" s="107"/>
      <c r="K23" s="107"/>
      <c r="L23" s="107"/>
      <c r="M23" s="107"/>
      <c r="N23" s="107"/>
      <c r="O23" s="107"/>
    </row>
    <row r="24" spans="1:16" x14ac:dyDescent="0.25">
      <c r="A24" s="10"/>
      <c r="B24" s="10"/>
      <c r="C24" s="10"/>
      <c r="D24" s="14"/>
      <c r="E24" s="106"/>
      <c r="F24" s="106"/>
      <c r="G24" s="106"/>
      <c r="H24" s="107"/>
      <c r="I24" s="107"/>
      <c r="J24" s="107"/>
      <c r="K24" s="107"/>
      <c r="L24" s="107"/>
      <c r="M24" s="107"/>
      <c r="N24" s="107"/>
      <c r="O24" s="107"/>
    </row>
    <row r="25" spans="1:16" x14ac:dyDescent="0.25">
      <c r="A25" s="10"/>
      <c r="B25" s="10"/>
      <c r="C25" s="10"/>
      <c r="D25" s="14"/>
      <c r="E25" s="106"/>
      <c r="F25" s="106"/>
      <c r="G25" s="106"/>
      <c r="H25" s="107"/>
      <c r="I25" s="107"/>
      <c r="J25" s="107"/>
      <c r="K25" s="107"/>
      <c r="L25" s="107"/>
      <c r="M25" s="107"/>
      <c r="N25" s="107"/>
      <c r="O25" s="107"/>
    </row>
    <row r="26" spans="1:16" s="108" customFormat="1" ht="51.75" customHeight="1" x14ac:dyDescent="0.2">
      <c r="A26" s="442"/>
      <c r="B26" s="442"/>
      <c r="C26" s="442"/>
      <c r="D26" s="442"/>
      <c r="L26" s="411"/>
      <c r="M26" s="411"/>
      <c r="N26" s="411"/>
      <c r="O26" s="336"/>
    </row>
    <row r="27" spans="1:16" s="3" customFormat="1" hidden="1" x14ac:dyDescent="0.2">
      <c r="A27" s="440" t="s">
        <v>81</v>
      </c>
      <c r="B27" s="440"/>
      <c r="C27" s="440"/>
      <c r="D27" s="440"/>
      <c r="E27" s="441"/>
      <c r="F27" s="441"/>
      <c r="G27" s="441"/>
      <c r="H27" s="15"/>
      <c r="I27" s="15"/>
      <c r="J27" s="15"/>
      <c r="K27" s="15"/>
    </row>
    <row r="28" spans="1:16" hidden="1" x14ac:dyDescent="0.25"/>
    <row r="29" spans="1:16" hidden="1" x14ac:dyDescent="0.25"/>
    <row r="30" spans="1:16" hidden="1" x14ac:dyDescent="0.25"/>
  </sheetData>
  <mergeCells count="33">
    <mergeCell ref="A27:D27"/>
    <mergeCell ref="E27:G27"/>
    <mergeCell ref="A14:A16"/>
    <mergeCell ref="B14:B16"/>
    <mergeCell ref="A17:A19"/>
    <mergeCell ref="B17:B19"/>
    <mergeCell ref="A26:D26"/>
    <mergeCell ref="L26:N26"/>
    <mergeCell ref="A11:A13"/>
    <mergeCell ref="B11:B13"/>
    <mergeCell ref="D6:D7"/>
    <mergeCell ref="L6:L7"/>
    <mergeCell ref="C5:C7"/>
    <mergeCell ref="D5:G5"/>
    <mergeCell ref="E6:E7"/>
    <mergeCell ref="A8:A10"/>
    <mergeCell ref="B8:B10"/>
    <mergeCell ref="M6:M7"/>
    <mergeCell ref="H5:P5"/>
    <mergeCell ref="A5:A7"/>
    <mergeCell ref="B5:B7"/>
    <mergeCell ref="I6:I7"/>
    <mergeCell ref="G1:P1"/>
    <mergeCell ref="G2:P2"/>
    <mergeCell ref="F6:F7"/>
    <mergeCell ref="G6:G7"/>
    <mergeCell ref="H6:H7"/>
    <mergeCell ref="A3:N3"/>
    <mergeCell ref="J6:J7"/>
    <mergeCell ref="N6:N7"/>
    <mergeCell ref="P6:P7"/>
    <mergeCell ref="K6:K7"/>
    <mergeCell ref="O6:O7"/>
  </mergeCells>
  <phoneticPr fontId="9" type="noConversion"/>
  <pageMargins left="0.23622047244094491" right="0.15748031496062992" top="0.39370078740157483" bottom="0.27559055118110237" header="0.23622047244094491" footer="0.1574803149606299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X29"/>
  <sheetViews>
    <sheetView view="pageBreakPreview" zoomScaleNormal="100" workbookViewId="0">
      <selection activeCell="D3" sqref="D3"/>
    </sheetView>
  </sheetViews>
  <sheetFormatPr defaultRowHeight="12.75" x14ac:dyDescent="0.2"/>
  <cols>
    <col min="1" max="1" width="16" style="16" customWidth="1"/>
    <col min="2" max="2" width="32.5703125" style="16" customWidth="1"/>
    <col min="3" max="3" width="22.42578125" style="17" customWidth="1"/>
    <col min="4" max="11" width="12" style="16" customWidth="1"/>
    <col min="12" max="12" width="13.42578125" style="16" customWidth="1"/>
    <col min="13" max="24" width="9.140625" style="312" customWidth="1"/>
    <col min="25" max="16384" width="9.140625" style="131"/>
  </cols>
  <sheetData>
    <row r="1" spans="1:14" ht="62.25" customHeight="1" x14ac:dyDescent="0.25">
      <c r="C1" s="400" t="s">
        <v>245</v>
      </c>
      <c r="D1" s="400"/>
      <c r="E1" s="400"/>
      <c r="F1" s="400"/>
      <c r="G1" s="400"/>
      <c r="H1" s="400"/>
      <c r="I1" s="400"/>
      <c r="J1" s="400"/>
      <c r="K1" s="400"/>
      <c r="L1" s="400"/>
      <c r="M1" s="18"/>
    </row>
    <row r="2" spans="1:14" ht="60" customHeight="1" x14ac:dyDescent="0.25">
      <c r="C2" s="400" t="s">
        <v>214</v>
      </c>
      <c r="D2" s="400"/>
      <c r="E2" s="400"/>
      <c r="F2" s="400"/>
      <c r="G2" s="400"/>
      <c r="H2" s="400"/>
      <c r="I2" s="400"/>
      <c r="J2" s="400"/>
      <c r="K2" s="400"/>
      <c r="L2" s="400"/>
    </row>
    <row r="3" spans="1:14" ht="23.25" customHeight="1" x14ac:dyDescent="0.2"/>
    <row r="4" spans="1:14" ht="39" customHeight="1" x14ac:dyDescent="0.2">
      <c r="A4" s="461" t="s">
        <v>82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</row>
    <row r="5" spans="1:14" ht="13.5" thickBot="1" x14ac:dyDescent="0.25"/>
    <row r="6" spans="1:14" ht="32.25" customHeight="1" x14ac:dyDescent="0.2">
      <c r="A6" s="462" t="s">
        <v>83</v>
      </c>
      <c r="B6" s="443" t="s">
        <v>84</v>
      </c>
      <c r="C6" s="443" t="s">
        <v>85</v>
      </c>
      <c r="D6" s="445" t="s">
        <v>86</v>
      </c>
      <c r="E6" s="446"/>
      <c r="F6" s="446"/>
      <c r="G6" s="446"/>
      <c r="H6" s="446"/>
      <c r="I6" s="446"/>
      <c r="J6" s="446"/>
      <c r="K6" s="446"/>
      <c r="L6" s="447"/>
    </row>
    <row r="7" spans="1:14" ht="25.5" customHeight="1" thickBot="1" x14ac:dyDescent="0.25">
      <c r="A7" s="463"/>
      <c r="B7" s="444"/>
      <c r="C7" s="444"/>
      <c r="D7" s="339" t="s">
        <v>8</v>
      </c>
      <c r="E7" s="339" t="s">
        <v>9</v>
      </c>
      <c r="F7" s="339" t="s">
        <v>10</v>
      </c>
      <c r="G7" s="339" t="s">
        <v>50</v>
      </c>
      <c r="H7" s="339" t="s">
        <v>113</v>
      </c>
      <c r="I7" s="339" t="s">
        <v>139</v>
      </c>
      <c r="J7" s="339" t="s">
        <v>198</v>
      </c>
      <c r="K7" s="339" t="s">
        <v>218</v>
      </c>
      <c r="L7" s="351" t="s">
        <v>87</v>
      </c>
    </row>
    <row r="8" spans="1:14" ht="16.5" customHeight="1" x14ac:dyDescent="0.2">
      <c r="A8" s="454" t="s">
        <v>71</v>
      </c>
      <c r="B8" s="448" t="s">
        <v>220</v>
      </c>
      <c r="C8" s="124" t="s">
        <v>88</v>
      </c>
      <c r="D8" s="121">
        <f t="shared" ref="D8:I8" si="0">D12+D11+D10</f>
        <v>911.61</v>
      </c>
      <c r="E8" s="121">
        <f t="shared" si="0"/>
        <v>973.47199999999998</v>
      </c>
      <c r="F8" s="121">
        <f t="shared" si="0"/>
        <v>690.9</v>
      </c>
      <c r="G8" s="121">
        <f t="shared" si="0"/>
        <v>1116.7199999999998</v>
      </c>
      <c r="H8" s="121">
        <f t="shared" si="0"/>
        <v>2385.56</v>
      </c>
      <c r="I8" s="121">
        <f t="shared" si="0"/>
        <v>643.39999999999986</v>
      </c>
      <c r="J8" s="121">
        <f t="shared" ref="J8:K8" si="1">J12+J11+J10</f>
        <v>623.60000000000014</v>
      </c>
      <c r="K8" s="121">
        <f t="shared" si="1"/>
        <v>645.5</v>
      </c>
      <c r="L8" s="352">
        <f>D8+E8+F8+G8+H8+I8+J8+K8</f>
        <v>7990.7619999999997</v>
      </c>
      <c r="M8" s="313"/>
    </row>
    <row r="9" spans="1:14" ht="16.5" customHeight="1" x14ac:dyDescent="0.2">
      <c r="A9" s="455"/>
      <c r="B9" s="449"/>
      <c r="C9" s="120" t="s">
        <v>89</v>
      </c>
      <c r="D9" s="116"/>
      <c r="E9" s="116"/>
      <c r="F9" s="116"/>
      <c r="G9" s="116"/>
      <c r="H9" s="116"/>
      <c r="I9" s="116"/>
      <c r="J9" s="116"/>
      <c r="K9" s="116"/>
      <c r="L9" s="353">
        <f t="shared" ref="L9:L11" si="2">D9+E9+F9+G9+H9+I9+J9</f>
        <v>0</v>
      </c>
    </row>
    <row r="10" spans="1:14" ht="16.5" customHeight="1" x14ac:dyDescent="0.2">
      <c r="A10" s="455"/>
      <c r="B10" s="449"/>
      <c r="C10" s="120" t="s">
        <v>90</v>
      </c>
      <c r="D10" s="116">
        <f>D15+D21+D26</f>
        <v>180.5</v>
      </c>
      <c r="E10" s="116">
        <f t="shared" ref="E10:K10" si="3">E15+E21+E26</f>
        <v>518.77</v>
      </c>
      <c r="F10" s="116">
        <f t="shared" si="3"/>
        <v>0</v>
      </c>
      <c r="G10" s="116">
        <f t="shared" si="3"/>
        <v>0</v>
      </c>
      <c r="H10" s="116">
        <f t="shared" si="3"/>
        <v>1860.5200000000002</v>
      </c>
      <c r="I10" s="116">
        <f t="shared" si="3"/>
        <v>18.899999999999999</v>
      </c>
      <c r="J10" s="116">
        <f t="shared" si="3"/>
        <v>18.899999999999999</v>
      </c>
      <c r="K10" s="116">
        <f t="shared" si="3"/>
        <v>18.899999999999999</v>
      </c>
      <c r="L10" s="353">
        <f>D10+E10+F10+G10+H10+I10+J10+K10</f>
        <v>2616.4900000000002</v>
      </c>
      <c r="N10" s="314"/>
    </row>
    <row r="11" spans="1:14" ht="16.5" customHeight="1" x14ac:dyDescent="0.2">
      <c r="A11" s="455"/>
      <c r="B11" s="450"/>
      <c r="C11" s="118" t="s">
        <v>91</v>
      </c>
      <c r="D11" s="116"/>
      <c r="E11" s="116"/>
      <c r="F11" s="116"/>
      <c r="G11" s="116"/>
      <c r="H11" s="129"/>
      <c r="I11" s="129"/>
      <c r="J11" s="129"/>
      <c r="K11" s="129"/>
      <c r="L11" s="353">
        <f t="shared" si="2"/>
        <v>0</v>
      </c>
      <c r="N11" s="314"/>
    </row>
    <row r="12" spans="1:14" ht="16.5" customHeight="1" thickBot="1" x14ac:dyDescent="0.25">
      <c r="A12" s="456"/>
      <c r="B12" s="451"/>
      <c r="C12" s="338" t="s">
        <v>92</v>
      </c>
      <c r="D12" s="109">
        <f t="shared" ref="D12:I12" si="4">D18+D23+D28</f>
        <v>731.11</v>
      </c>
      <c r="E12" s="109">
        <f t="shared" si="4"/>
        <v>454.702</v>
      </c>
      <c r="F12" s="109">
        <f t="shared" si="4"/>
        <v>690.9</v>
      </c>
      <c r="G12" s="109">
        <f t="shared" si="4"/>
        <v>1116.7199999999998</v>
      </c>
      <c r="H12" s="109">
        <f t="shared" si="4"/>
        <v>525.03999999999985</v>
      </c>
      <c r="I12" s="109">
        <f t="shared" si="4"/>
        <v>624.49999999999989</v>
      </c>
      <c r="J12" s="109">
        <f t="shared" ref="J12:K12" si="5">J18+J23+J28</f>
        <v>604.70000000000016</v>
      </c>
      <c r="K12" s="109">
        <f t="shared" si="5"/>
        <v>626.6</v>
      </c>
      <c r="L12" s="353">
        <f>D12+E12+F12+G12+H12+I12+J12+K12</f>
        <v>5374.2719999999999</v>
      </c>
      <c r="N12" s="314"/>
    </row>
    <row r="13" spans="1:14" ht="12.75" customHeight="1" x14ac:dyDescent="0.2">
      <c r="A13" s="454" t="s">
        <v>93</v>
      </c>
      <c r="B13" s="457" t="s">
        <v>30</v>
      </c>
      <c r="C13" s="337" t="s">
        <v>88</v>
      </c>
      <c r="D13" s="121">
        <f>'благ-во'!H10</f>
        <v>341.38</v>
      </c>
      <c r="E13" s="121">
        <f>'благ-во'!I10</f>
        <v>311.64999999999998</v>
      </c>
      <c r="F13" s="121">
        <f>'благ-во'!J10</f>
        <v>347.18</v>
      </c>
      <c r="G13" s="121">
        <f>'благ-во'!K10</f>
        <v>797.99999999999989</v>
      </c>
      <c r="H13" s="121">
        <f>'благ-во'!L10</f>
        <v>716.8599999999999</v>
      </c>
      <c r="I13" s="121">
        <f>'благ-во'!M10</f>
        <v>282.3</v>
      </c>
      <c r="J13" s="121">
        <f>'благ-во'!N10</f>
        <v>282.3</v>
      </c>
      <c r="K13" s="121">
        <f>'благ-во'!O10</f>
        <v>282.3</v>
      </c>
      <c r="L13" s="352">
        <f>D13+E13+F13+G13+H13+I13+J13+K13</f>
        <v>3361.9700000000003</v>
      </c>
      <c r="N13" s="314"/>
    </row>
    <row r="14" spans="1:14" ht="12.75" customHeight="1" x14ac:dyDescent="0.2">
      <c r="A14" s="455"/>
      <c r="B14" s="458"/>
      <c r="C14" s="119" t="s">
        <v>89</v>
      </c>
      <c r="D14" s="116"/>
      <c r="E14" s="116"/>
      <c r="F14" s="116"/>
      <c r="G14" s="116"/>
      <c r="H14" s="116"/>
      <c r="I14" s="116"/>
      <c r="J14" s="116"/>
      <c r="K14" s="116"/>
      <c r="L14" s="353">
        <f>D14+E14+F14+G14+H14+I14+J14+K14</f>
        <v>0</v>
      </c>
      <c r="N14" s="314"/>
    </row>
    <row r="15" spans="1:14" ht="12.75" customHeight="1" x14ac:dyDescent="0.2">
      <c r="A15" s="455"/>
      <c r="B15" s="458"/>
      <c r="C15" s="120" t="s">
        <v>90</v>
      </c>
      <c r="D15" s="116"/>
      <c r="E15" s="116"/>
      <c r="F15" s="116"/>
      <c r="G15" s="116"/>
      <c r="H15" s="116">
        <v>326.10000000000002</v>
      </c>
      <c r="I15" s="116"/>
      <c r="J15" s="116"/>
      <c r="K15" s="116"/>
      <c r="L15" s="353">
        <f>D15+E15+F15+G15+H15+I15+J15+K15</f>
        <v>326.10000000000002</v>
      </c>
    </row>
    <row r="16" spans="1:14" ht="12.75" customHeight="1" x14ac:dyDescent="0.2">
      <c r="A16" s="455"/>
      <c r="B16" s="458"/>
      <c r="C16" s="120" t="s">
        <v>94</v>
      </c>
      <c r="D16" s="116"/>
      <c r="E16" s="116"/>
      <c r="F16" s="116"/>
      <c r="G16" s="116"/>
      <c r="H16" s="116"/>
      <c r="I16" s="116"/>
      <c r="J16" s="116"/>
      <c r="K16" s="116"/>
      <c r="L16" s="353">
        <f t="shared" ref="L16" si="6">D16+E16+F16+G16+H16+I16+J16+K16</f>
        <v>0</v>
      </c>
    </row>
    <row r="17" spans="1:12" ht="12.75" customHeight="1" x14ac:dyDescent="0.2">
      <c r="A17" s="455"/>
      <c r="B17" s="458"/>
      <c r="C17" s="120" t="s">
        <v>91</v>
      </c>
      <c r="D17" s="116"/>
      <c r="E17" s="116"/>
      <c r="F17" s="116"/>
      <c r="G17" s="116"/>
      <c r="H17" s="116"/>
      <c r="I17" s="116"/>
      <c r="J17" s="116"/>
      <c r="K17" s="116"/>
      <c r="L17" s="353">
        <f>D17+E17+F17+G17+H17+I17+J17+K17</f>
        <v>0</v>
      </c>
    </row>
    <row r="18" spans="1:12" ht="12.75" customHeight="1" thickBot="1" x14ac:dyDescent="0.25">
      <c r="A18" s="456"/>
      <c r="B18" s="459"/>
      <c r="C18" s="338" t="s">
        <v>92</v>
      </c>
      <c r="D18" s="109">
        <f t="shared" ref="D18:I18" si="7">D13-D15-D16-D17</f>
        <v>341.38</v>
      </c>
      <c r="E18" s="109">
        <f t="shared" si="7"/>
        <v>311.64999999999998</v>
      </c>
      <c r="F18" s="109">
        <f t="shared" si="7"/>
        <v>347.18</v>
      </c>
      <c r="G18" s="109">
        <f t="shared" si="7"/>
        <v>797.99999999999989</v>
      </c>
      <c r="H18" s="109">
        <f t="shared" si="7"/>
        <v>390.75999999999988</v>
      </c>
      <c r="I18" s="109">
        <f t="shared" si="7"/>
        <v>282.3</v>
      </c>
      <c r="J18" s="109">
        <f>J13-J15-J16-J17</f>
        <v>282.3</v>
      </c>
      <c r="K18" s="109">
        <f>'благ-во'!O10</f>
        <v>282.3</v>
      </c>
      <c r="L18" s="353">
        <f>D18+E18+F18+G18+H18+I18+J18+K18</f>
        <v>3035.8700000000003</v>
      </c>
    </row>
    <row r="19" spans="1:12" ht="12.75" customHeight="1" x14ac:dyDescent="0.2">
      <c r="A19" s="454" t="s">
        <v>93</v>
      </c>
      <c r="B19" s="457" t="s">
        <v>95</v>
      </c>
      <c r="C19" s="110" t="s">
        <v>88</v>
      </c>
      <c r="D19" s="121">
        <f>'сод ул сети'!H10</f>
        <v>281.39</v>
      </c>
      <c r="E19" s="121">
        <f>'сод ул сети'!I10</f>
        <v>605.17200000000003</v>
      </c>
      <c r="F19" s="111">
        <f>'сод ул сети'!J10</f>
        <v>248.88</v>
      </c>
      <c r="G19" s="121">
        <f>'сод ул сети'!K10</f>
        <v>249.6</v>
      </c>
      <c r="H19" s="121">
        <f>'сод ул сети'!L10</f>
        <v>1407.97</v>
      </c>
      <c r="I19" s="121">
        <f>'сод ул сети'!M10</f>
        <v>282.52999999999997</v>
      </c>
      <c r="J19" s="121">
        <f>'сод ул сети'!N10</f>
        <v>287.80000000000007</v>
      </c>
      <c r="K19" s="121">
        <f>'сод ул сети'!O10</f>
        <v>309.70000000000005</v>
      </c>
      <c r="L19" s="352">
        <f>D19+E19+F19+G19+H19+I19+J19+K19</f>
        <v>3673.0419999999995</v>
      </c>
    </row>
    <row r="20" spans="1:12" ht="12.75" customHeight="1" x14ac:dyDescent="0.2">
      <c r="A20" s="455"/>
      <c r="B20" s="458"/>
      <c r="C20" s="119" t="s">
        <v>89</v>
      </c>
      <c r="D20" s="122"/>
      <c r="E20" s="122"/>
      <c r="F20" s="116"/>
      <c r="G20" s="116"/>
      <c r="H20" s="116"/>
      <c r="I20" s="116"/>
      <c r="J20" s="116"/>
      <c r="K20" s="116"/>
      <c r="L20" s="353">
        <f>D20+E20+F20+G20+H20+I20+J20+K20</f>
        <v>0</v>
      </c>
    </row>
    <row r="21" spans="1:12" ht="12.75" customHeight="1" x14ac:dyDescent="0.2">
      <c r="A21" s="455"/>
      <c r="B21" s="458"/>
      <c r="C21" s="119" t="s">
        <v>90</v>
      </c>
      <c r="D21" s="115">
        <v>35.5</v>
      </c>
      <c r="E21" s="116">
        <v>518.77</v>
      </c>
      <c r="F21" s="116"/>
      <c r="G21" s="116"/>
      <c r="H21" s="116">
        <v>1312.7</v>
      </c>
      <c r="I21" s="116"/>
      <c r="J21" s="116"/>
      <c r="K21" s="116"/>
      <c r="L21" s="353">
        <f>D21+E21+F21+G21+H21+I21+J21+K21</f>
        <v>1866.97</v>
      </c>
    </row>
    <row r="22" spans="1:12" ht="12.75" customHeight="1" x14ac:dyDescent="0.2">
      <c r="A22" s="455"/>
      <c r="B22" s="458"/>
      <c r="C22" s="120" t="s">
        <v>91</v>
      </c>
      <c r="D22" s="116"/>
      <c r="E22" s="122"/>
      <c r="F22" s="116"/>
      <c r="G22" s="116"/>
      <c r="H22" s="116"/>
      <c r="I22" s="116"/>
      <c r="J22" s="116"/>
      <c r="K22" s="116"/>
      <c r="L22" s="353">
        <f t="shared" ref="L22" si="8">D22+E22+F22+G22+H22+I22+J22+K22</f>
        <v>0</v>
      </c>
    </row>
    <row r="23" spans="1:12" ht="12.75" customHeight="1" thickBot="1" x14ac:dyDescent="0.25">
      <c r="A23" s="456"/>
      <c r="B23" s="459"/>
      <c r="C23" s="338" t="s">
        <v>92</v>
      </c>
      <c r="D23" s="109">
        <f t="shared" ref="D23:I23" si="9">D19-D21</f>
        <v>245.89</v>
      </c>
      <c r="E23" s="123">
        <f t="shared" si="9"/>
        <v>86.402000000000044</v>
      </c>
      <c r="F23" s="109">
        <f t="shared" si="9"/>
        <v>248.88</v>
      </c>
      <c r="G23" s="109">
        <f t="shared" si="9"/>
        <v>249.6</v>
      </c>
      <c r="H23" s="109">
        <f t="shared" si="9"/>
        <v>95.269999999999982</v>
      </c>
      <c r="I23" s="109">
        <f t="shared" si="9"/>
        <v>282.52999999999997</v>
      </c>
      <c r="J23" s="109">
        <f t="shared" ref="J23" si="10">J19-J21</f>
        <v>287.80000000000007</v>
      </c>
      <c r="K23" s="109">
        <f>'сод ул сети'!O10</f>
        <v>309.70000000000005</v>
      </c>
      <c r="L23" s="354">
        <f>D23+E23+F23+G23+H23+I23+J23+K23</f>
        <v>1806.0720000000003</v>
      </c>
    </row>
    <row r="24" spans="1:12" ht="12.75" customHeight="1" x14ac:dyDescent="0.2">
      <c r="A24" s="454" t="s">
        <v>93</v>
      </c>
      <c r="B24" s="457" t="s">
        <v>23</v>
      </c>
      <c r="C24" s="110" t="s">
        <v>88</v>
      </c>
      <c r="D24" s="111">
        <f>безопасность!H11</f>
        <v>288.84000000000003</v>
      </c>
      <c r="E24" s="111">
        <f>безопасность!I11</f>
        <v>56.65</v>
      </c>
      <c r="F24" s="111">
        <f>безопасность!J11</f>
        <v>94.840000000000018</v>
      </c>
      <c r="G24" s="111">
        <f>безопасность!K11</f>
        <v>69.12</v>
      </c>
      <c r="H24" s="112">
        <f>безопасность!L11</f>
        <v>260.73</v>
      </c>
      <c r="I24" s="112">
        <f>безопасность!M11</f>
        <v>78.569999999999993</v>
      </c>
      <c r="J24" s="112">
        <f>безопасность!N11</f>
        <v>53.5</v>
      </c>
      <c r="K24" s="112">
        <f>безопасность!O11</f>
        <v>53.5</v>
      </c>
      <c r="L24" s="352">
        <f>D24+E24+F24+G24+H24+I24+J24+K24</f>
        <v>955.75</v>
      </c>
    </row>
    <row r="25" spans="1:12" ht="12.75" customHeight="1" x14ac:dyDescent="0.2">
      <c r="A25" s="455"/>
      <c r="B25" s="460"/>
      <c r="C25" s="118" t="s">
        <v>89</v>
      </c>
      <c r="D25" s="115"/>
      <c r="E25" s="116"/>
      <c r="F25" s="115"/>
      <c r="G25" s="115"/>
      <c r="H25" s="130"/>
      <c r="I25" s="130"/>
      <c r="J25" s="130"/>
      <c r="K25" s="130"/>
      <c r="L25" s="354">
        <f>D25+E25+F25+G25+H25+I25+J25+K25</f>
        <v>0</v>
      </c>
    </row>
    <row r="26" spans="1:12" ht="12.75" customHeight="1" x14ac:dyDescent="0.2">
      <c r="A26" s="455"/>
      <c r="B26" s="460"/>
      <c r="C26" s="117" t="s">
        <v>90</v>
      </c>
      <c r="D26" s="116">
        <v>145</v>
      </c>
      <c r="E26" s="114"/>
      <c r="F26" s="116"/>
      <c r="G26" s="116"/>
      <c r="H26" s="129">
        <v>221.72</v>
      </c>
      <c r="I26" s="129">
        <v>18.899999999999999</v>
      </c>
      <c r="J26" s="129">
        <v>18.899999999999999</v>
      </c>
      <c r="K26" s="129">
        <v>18.899999999999999</v>
      </c>
      <c r="L26" s="354">
        <f>D26+E26+F26+G26+H26+I26+J26+K26</f>
        <v>423.41999999999996</v>
      </c>
    </row>
    <row r="27" spans="1:12" ht="12.75" customHeight="1" x14ac:dyDescent="0.2">
      <c r="A27" s="455"/>
      <c r="B27" s="458"/>
      <c r="C27" s="113" t="s">
        <v>91</v>
      </c>
      <c r="D27" s="114"/>
      <c r="E27" s="114"/>
      <c r="F27" s="114"/>
      <c r="G27" s="114"/>
      <c r="H27" s="114"/>
      <c r="I27" s="114"/>
      <c r="J27" s="114"/>
      <c r="K27" s="114"/>
      <c r="L27" s="354">
        <f t="shared" ref="L27:L28" si="11">D27+E27+F27+G27+H27+I27+J27+K27</f>
        <v>0</v>
      </c>
    </row>
    <row r="28" spans="1:12" ht="12.75" customHeight="1" thickBot="1" x14ac:dyDescent="0.25">
      <c r="A28" s="456"/>
      <c r="B28" s="459"/>
      <c r="C28" s="338" t="s">
        <v>92</v>
      </c>
      <c r="D28" s="109">
        <f t="shared" ref="D28:I28" si="12">D24-D26</f>
        <v>143.84000000000003</v>
      </c>
      <c r="E28" s="109">
        <f t="shared" si="12"/>
        <v>56.65</v>
      </c>
      <c r="F28" s="109">
        <f t="shared" si="12"/>
        <v>94.840000000000018</v>
      </c>
      <c r="G28" s="109">
        <f t="shared" si="12"/>
        <v>69.12</v>
      </c>
      <c r="H28" s="123">
        <f t="shared" si="12"/>
        <v>39.010000000000019</v>
      </c>
      <c r="I28" s="123">
        <f t="shared" si="12"/>
        <v>59.669999999999995</v>
      </c>
      <c r="J28" s="123">
        <f t="shared" ref="J28" si="13">J24-J26</f>
        <v>34.6</v>
      </c>
      <c r="K28" s="123">
        <f>K24-K26</f>
        <v>34.6</v>
      </c>
      <c r="L28" s="355">
        <f t="shared" si="11"/>
        <v>532.33000000000004</v>
      </c>
    </row>
    <row r="29" spans="1:12" x14ac:dyDescent="0.2">
      <c r="A29" s="452"/>
      <c r="B29" s="452"/>
      <c r="C29" s="452"/>
      <c r="D29" s="19"/>
      <c r="E29" s="453"/>
      <c r="F29" s="453"/>
      <c r="G29" s="453"/>
      <c r="H29" s="453"/>
      <c r="I29" s="453"/>
      <c r="J29" s="453"/>
      <c r="K29" s="453"/>
      <c r="L29" s="453"/>
    </row>
  </sheetData>
  <mergeCells count="17">
    <mergeCell ref="A13:A18"/>
    <mergeCell ref="B13:B18"/>
    <mergeCell ref="A8:A12"/>
    <mergeCell ref="A4:L4"/>
    <mergeCell ref="A6:A7"/>
    <mergeCell ref="B6:B7"/>
    <mergeCell ref="A29:C29"/>
    <mergeCell ref="E29:L29"/>
    <mergeCell ref="A19:A23"/>
    <mergeCell ref="B19:B23"/>
    <mergeCell ref="A24:A28"/>
    <mergeCell ref="B24:B28"/>
    <mergeCell ref="C6:C7"/>
    <mergeCell ref="D6:L6"/>
    <mergeCell ref="C1:L1"/>
    <mergeCell ref="C2:L2"/>
    <mergeCell ref="B8:B12"/>
  </mergeCells>
  <phoneticPr fontId="9" type="noConversion"/>
  <pageMargins left="0.15748031496062992" right="0.15748031496062992" top="0.35433070866141736" bottom="0.23622047244094491" header="0.15748031496062992" footer="0.1574803149606299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R54"/>
  <sheetViews>
    <sheetView view="pageBreakPreview" zoomScale="90" zoomScaleNormal="90" zoomScaleSheetLayoutView="90" workbookViewId="0">
      <selection activeCell="A3" sqref="A3:Q3"/>
    </sheetView>
  </sheetViews>
  <sheetFormatPr defaultColWidth="8.85546875" defaultRowHeight="15.75" x14ac:dyDescent="0.2"/>
  <cols>
    <col min="1" max="1" width="7.5703125" style="4" customWidth="1"/>
    <col min="2" max="2" width="36" style="3" customWidth="1"/>
    <col min="3" max="3" width="10.42578125" style="3" customWidth="1"/>
    <col min="4" max="5" width="9.140625" style="3" customWidth="1"/>
    <col min="6" max="6" width="15.140625" style="3" customWidth="1"/>
    <col min="7" max="7" width="9.140625" style="3" customWidth="1"/>
    <col min="8" max="8" width="10.42578125" style="3" customWidth="1"/>
    <col min="9" max="9" width="11.42578125" style="3" customWidth="1"/>
    <col min="10" max="10" width="11.5703125" style="3" customWidth="1"/>
    <col min="11" max="15" width="10.140625" style="3" customWidth="1"/>
    <col min="16" max="16" width="15" style="3" customWidth="1"/>
    <col min="17" max="17" width="39.5703125" style="3" customWidth="1"/>
    <col min="18" max="16384" width="8.85546875" style="131"/>
  </cols>
  <sheetData>
    <row r="1" spans="1:17" ht="68.25" customHeight="1" x14ac:dyDescent="0.2">
      <c r="G1" s="535" t="s">
        <v>246</v>
      </c>
      <c r="H1" s="535"/>
      <c r="I1" s="535"/>
      <c r="J1" s="535"/>
      <c r="K1" s="535"/>
      <c r="L1" s="535"/>
      <c r="M1" s="535"/>
      <c r="N1" s="535"/>
      <c r="O1" s="535"/>
      <c r="P1" s="535"/>
      <c r="Q1" s="535"/>
    </row>
    <row r="2" spans="1:17" ht="48.75" customHeight="1" x14ac:dyDescent="0.25">
      <c r="E2" s="536"/>
      <c r="F2" s="537"/>
      <c r="G2" s="400" t="s">
        <v>215</v>
      </c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42" customHeight="1" x14ac:dyDescent="0.25">
      <c r="A3" s="538" t="s">
        <v>31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</row>
    <row r="4" spans="1:17" x14ac:dyDescent="0.2">
      <c r="E4" s="2"/>
      <c r="F4" s="1" t="s">
        <v>11</v>
      </c>
      <c r="G4" s="2"/>
    </row>
    <row r="5" spans="1:17" ht="15.75" customHeight="1" x14ac:dyDescent="0.2">
      <c r="A5" s="539" t="s">
        <v>12</v>
      </c>
      <c r="B5" s="534" t="s">
        <v>28</v>
      </c>
      <c r="C5" s="534" t="s">
        <v>0</v>
      </c>
      <c r="D5" s="534" t="s">
        <v>1</v>
      </c>
      <c r="E5" s="534"/>
      <c r="F5" s="534"/>
      <c r="G5" s="534"/>
      <c r="H5" s="534" t="s">
        <v>2</v>
      </c>
      <c r="I5" s="534"/>
      <c r="J5" s="534"/>
      <c r="K5" s="534"/>
      <c r="L5" s="534"/>
      <c r="M5" s="534"/>
      <c r="N5" s="534"/>
      <c r="O5" s="534"/>
      <c r="P5" s="534"/>
      <c r="Q5" s="534" t="s">
        <v>3</v>
      </c>
    </row>
    <row r="6" spans="1:17" ht="31.5" x14ac:dyDescent="0.2">
      <c r="A6" s="539"/>
      <c r="B6" s="534"/>
      <c r="C6" s="534"/>
      <c r="D6" s="305" t="s">
        <v>4</v>
      </c>
      <c r="E6" s="305" t="s">
        <v>5</v>
      </c>
      <c r="F6" s="305" t="s">
        <v>6</v>
      </c>
      <c r="G6" s="305" t="s">
        <v>7</v>
      </c>
      <c r="H6" s="305" t="s">
        <v>8</v>
      </c>
      <c r="I6" s="305" t="s">
        <v>9</v>
      </c>
      <c r="J6" s="305" t="s">
        <v>10</v>
      </c>
      <c r="K6" s="305" t="s">
        <v>50</v>
      </c>
      <c r="L6" s="319" t="s">
        <v>113</v>
      </c>
      <c r="M6" s="305" t="s">
        <v>139</v>
      </c>
      <c r="N6" s="305" t="s">
        <v>198</v>
      </c>
      <c r="O6" s="340" t="s">
        <v>218</v>
      </c>
      <c r="P6" s="305" t="s">
        <v>219</v>
      </c>
      <c r="Q6" s="534"/>
    </row>
    <row r="7" spans="1:17" ht="18" customHeight="1" x14ac:dyDescent="0.2">
      <c r="A7" s="502" t="s">
        <v>106</v>
      </c>
      <c r="B7" s="503"/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4"/>
    </row>
    <row r="8" spans="1:17" ht="36" customHeight="1" x14ac:dyDescent="0.2">
      <c r="A8" s="502" t="s">
        <v>105</v>
      </c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4"/>
      <c r="Q8" s="6"/>
    </row>
    <row r="9" spans="1:17" ht="35.25" customHeight="1" x14ac:dyDescent="0.2">
      <c r="A9" s="502" t="s">
        <v>29</v>
      </c>
      <c r="B9" s="532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3"/>
      <c r="Q9" s="6"/>
    </row>
    <row r="10" spans="1:17" ht="21" customHeight="1" x14ac:dyDescent="0.2">
      <c r="A10" s="520"/>
      <c r="B10" s="521"/>
      <c r="C10" s="521"/>
      <c r="D10" s="521"/>
      <c r="E10" s="521"/>
      <c r="F10" s="521"/>
      <c r="G10" s="522"/>
      <c r="H10" s="9">
        <f>H12+H17+H22+H30+H34+H35+H36+H37+H40+H43+H44+H45+H46+H47+H50</f>
        <v>341.38</v>
      </c>
      <c r="I10" s="9">
        <f t="shared" ref="I10:K10" si="0">I12+I17+I22+I30+I34+I35+I36+I37+I40+I43+I44+I45+I46+I47+I50</f>
        <v>311.64999999999998</v>
      </c>
      <c r="J10" s="9">
        <f t="shared" si="0"/>
        <v>347.18</v>
      </c>
      <c r="K10" s="9">
        <f t="shared" si="0"/>
        <v>797.99999999999989</v>
      </c>
      <c r="L10" s="9">
        <f>L12+L17+L22+L30+L34+L35+L36+L37+L40+L43+L44+L45+L46+L47+L50</f>
        <v>716.8599999999999</v>
      </c>
      <c r="M10" s="9">
        <f>M12+M17+M22+M30+M34+M35+M36+M37+M40+M43+M44+M45+M46+M47+M50+M53</f>
        <v>282.3</v>
      </c>
      <c r="N10" s="9">
        <f t="shared" ref="N10:P10" si="1">N12+N17+N22+N30+N34+N35+N36+N37+N40+N43+N44+N45+N46+N47+N50+N53</f>
        <v>282.3</v>
      </c>
      <c r="O10" s="9">
        <f t="shared" si="1"/>
        <v>282.3</v>
      </c>
      <c r="P10" s="9">
        <f t="shared" si="1"/>
        <v>3361.9699999999993</v>
      </c>
      <c r="Q10" s="8"/>
    </row>
    <row r="11" spans="1:17" s="132" customFormat="1" x14ac:dyDescent="0.2">
      <c r="A11" s="523" t="s">
        <v>14</v>
      </c>
      <c r="B11" s="524"/>
      <c r="C11" s="521"/>
      <c r="D11" s="524"/>
      <c r="E11" s="524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5"/>
    </row>
    <row r="12" spans="1:17" s="132" customFormat="1" ht="19.5" customHeight="1" x14ac:dyDescent="0.2">
      <c r="A12" s="526" t="s">
        <v>97</v>
      </c>
      <c r="B12" s="196" t="s">
        <v>16</v>
      </c>
      <c r="C12" s="529" t="s">
        <v>32</v>
      </c>
      <c r="D12" s="511" t="s">
        <v>39</v>
      </c>
      <c r="E12" s="511" t="s">
        <v>13</v>
      </c>
      <c r="F12" s="179"/>
      <c r="G12" s="514">
        <v>244</v>
      </c>
      <c r="H12" s="32">
        <f t="shared" ref="H12:L12" si="2">H13+H14+H15+H16</f>
        <v>209.2</v>
      </c>
      <c r="I12" s="32">
        <f t="shared" si="2"/>
        <v>206.63</v>
      </c>
      <c r="J12" s="32">
        <f t="shared" si="2"/>
        <v>228.24</v>
      </c>
      <c r="K12" s="32">
        <f t="shared" si="2"/>
        <v>229.45</v>
      </c>
      <c r="L12" s="32">
        <f t="shared" si="2"/>
        <v>256.58999999999997</v>
      </c>
      <c r="M12" s="32">
        <f t="shared" ref="M12:N12" si="3">M13+M14+M15+M16</f>
        <v>256</v>
      </c>
      <c r="N12" s="32">
        <f t="shared" si="3"/>
        <v>256</v>
      </c>
      <c r="O12" s="32">
        <f t="shared" ref="O12" si="4">O13+O14+O15+O16</f>
        <v>256</v>
      </c>
      <c r="P12" s="32">
        <f>P13+P14+P15+P16</f>
        <v>1898.1099999999997</v>
      </c>
      <c r="Q12" s="484" t="s">
        <v>140</v>
      </c>
    </row>
    <row r="13" spans="1:17" ht="19.5" customHeight="1" x14ac:dyDescent="0.2">
      <c r="A13" s="527"/>
      <c r="B13" s="505" t="s">
        <v>15</v>
      </c>
      <c r="C13" s="530"/>
      <c r="D13" s="512"/>
      <c r="E13" s="512"/>
      <c r="F13" s="180" t="s">
        <v>129</v>
      </c>
      <c r="G13" s="515"/>
      <c r="H13" s="40">
        <v>169.2</v>
      </c>
      <c r="I13" s="40">
        <v>188.53</v>
      </c>
      <c r="J13" s="40"/>
      <c r="K13" s="40"/>
      <c r="L13" s="40"/>
      <c r="M13" s="40"/>
      <c r="N13" s="40"/>
      <c r="O13" s="40"/>
      <c r="P13" s="40">
        <f>J13+I13+H13+K13+L13+M13+N13+O13</f>
        <v>357.73</v>
      </c>
      <c r="Q13" s="485"/>
    </row>
    <row r="14" spans="1:17" ht="19.5" customHeight="1" x14ac:dyDescent="0.2">
      <c r="A14" s="527"/>
      <c r="B14" s="506"/>
      <c r="C14" s="530"/>
      <c r="D14" s="512"/>
      <c r="E14" s="512"/>
      <c r="F14" s="180" t="s">
        <v>121</v>
      </c>
      <c r="G14" s="515"/>
      <c r="H14" s="40"/>
      <c r="I14" s="40"/>
      <c r="J14" s="40">
        <v>208.96</v>
      </c>
      <c r="K14" s="40">
        <v>224.7</v>
      </c>
      <c r="L14" s="40">
        <v>236</v>
      </c>
      <c r="M14" s="40">
        <v>236</v>
      </c>
      <c r="N14" s="40">
        <v>236</v>
      </c>
      <c r="O14" s="40">
        <v>236</v>
      </c>
      <c r="P14" s="40">
        <f t="shared" ref="P14:P16" si="5">J14+I14+H14+K14+L14+M14+N14+O14</f>
        <v>1377.6599999999999</v>
      </c>
      <c r="Q14" s="485"/>
    </row>
    <row r="15" spans="1:17" ht="19.5" customHeight="1" x14ac:dyDescent="0.2">
      <c r="A15" s="527"/>
      <c r="B15" s="505" t="s">
        <v>57</v>
      </c>
      <c r="C15" s="530"/>
      <c r="D15" s="512"/>
      <c r="E15" s="512"/>
      <c r="F15" s="180" t="s">
        <v>129</v>
      </c>
      <c r="G15" s="515"/>
      <c r="H15" s="40">
        <v>40</v>
      </c>
      <c r="I15" s="40">
        <v>18.100000000000001</v>
      </c>
      <c r="J15" s="40"/>
      <c r="K15" s="40"/>
      <c r="L15" s="40"/>
      <c r="M15" s="40"/>
      <c r="N15" s="40"/>
      <c r="O15" s="40"/>
      <c r="P15" s="40">
        <f t="shared" si="5"/>
        <v>58.1</v>
      </c>
      <c r="Q15" s="485"/>
    </row>
    <row r="16" spans="1:17" ht="19.5" customHeight="1" x14ac:dyDescent="0.2">
      <c r="A16" s="528"/>
      <c r="B16" s="507"/>
      <c r="C16" s="530"/>
      <c r="D16" s="513"/>
      <c r="E16" s="513"/>
      <c r="F16" s="180" t="s">
        <v>121</v>
      </c>
      <c r="G16" s="516"/>
      <c r="H16" s="42"/>
      <c r="I16" s="42"/>
      <c r="J16" s="42">
        <v>19.28</v>
      </c>
      <c r="K16" s="42">
        <v>4.75</v>
      </c>
      <c r="L16" s="42">
        <v>20.59</v>
      </c>
      <c r="M16" s="42">
        <v>20</v>
      </c>
      <c r="N16" s="42">
        <v>20</v>
      </c>
      <c r="O16" s="42">
        <v>20</v>
      </c>
      <c r="P16" s="40">
        <f t="shared" si="5"/>
        <v>104.62</v>
      </c>
      <c r="Q16" s="486"/>
    </row>
    <row r="17" spans="1:17" s="132" customFormat="1" ht="27" customHeight="1" x14ac:dyDescent="0.2">
      <c r="A17" s="490" t="s">
        <v>98</v>
      </c>
      <c r="B17" s="202" t="s">
        <v>36</v>
      </c>
      <c r="C17" s="530"/>
      <c r="D17" s="468" t="s">
        <v>39</v>
      </c>
      <c r="E17" s="468" t="s">
        <v>13</v>
      </c>
      <c r="F17" s="181"/>
      <c r="G17" s="496">
        <v>244</v>
      </c>
      <c r="H17" s="32"/>
      <c r="I17" s="32">
        <f>I18+I19+I20+I21</f>
        <v>17</v>
      </c>
      <c r="J17" s="32">
        <f t="shared" ref="J17:O17" si="6">J18+J19+J20+J21</f>
        <v>2.2999999999999998</v>
      </c>
      <c r="K17" s="32">
        <f t="shared" si="6"/>
        <v>3.88</v>
      </c>
      <c r="L17" s="32">
        <f t="shared" si="6"/>
        <v>2</v>
      </c>
      <c r="M17" s="32">
        <f t="shared" si="6"/>
        <v>2</v>
      </c>
      <c r="N17" s="32">
        <f t="shared" si="6"/>
        <v>2</v>
      </c>
      <c r="O17" s="32">
        <f t="shared" si="6"/>
        <v>2</v>
      </c>
      <c r="P17" s="32">
        <f>P18+P19+P20+P21</f>
        <v>31.18</v>
      </c>
      <c r="Q17" s="484" t="s">
        <v>37</v>
      </c>
    </row>
    <row r="18" spans="1:17" s="132" customFormat="1" ht="16.5" customHeight="1" x14ac:dyDescent="0.2">
      <c r="A18" s="491"/>
      <c r="B18" s="517" t="s">
        <v>115</v>
      </c>
      <c r="C18" s="530"/>
      <c r="D18" s="489"/>
      <c r="E18" s="489"/>
      <c r="F18" s="182" t="s">
        <v>121</v>
      </c>
      <c r="G18" s="497"/>
      <c r="H18" s="210"/>
      <c r="I18" s="210"/>
      <c r="J18" s="210">
        <v>2.2999999999999998</v>
      </c>
      <c r="K18" s="210">
        <v>3.88</v>
      </c>
      <c r="L18" s="210">
        <v>2</v>
      </c>
      <c r="M18" s="210"/>
      <c r="N18" s="210"/>
      <c r="O18" s="210"/>
      <c r="P18" s="210">
        <f>H18+I18+J18+K18+L18+M18+N18+O18</f>
        <v>8.18</v>
      </c>
      <c r="Q18" s="485"/>
    </row>
    <row r="19" spans="1:17" s="132" customFormat="1" ht="16.5" customHeight="1" x14ac:dyDescent="0.2">
      <c r="A19" s="491"/>
      <c r="B19" s="518"/>
      <c r="C19" s="530"/>
      <c r="D19" s="489"/>
      <c r="E19" s="489"/>
      <c r="F19" s="182" t="s">
        <v>188</v>
      </c>
      <c r="G19" s="497"/>
      <c r="H19" s="210"/>
      <c r="I19" s="210"/>
      <c r="J19" s="210"/>
      <c r="K19" s="210"/>
      <c r="L19" s="210"/>
      <c r="M19" s="210">
        <v>2</v>
      </c>
      <c r="N19" s="210">
        <v>2</v>
      </c>
      <c r="O19" s="210">
        <v>2</v>
      </c>
      <c r="P19" s="210">
        <f t="shared" ref="P19:P21" si="7">H19+I19+J19+K19+L19+M19+N19+O19</f>
        <v>6</v>
      </c>
      <c r="Q19" s="485"/>
    </row>
    <row r="20" spans="1:17" s="133" customFormat="1" ht="16.5" customHeight="1" x14ac:dyDescent="0.2">
      <c r="A20" s="491"/>
      <c r="B20" s="519"/>
      <c r="C20" s="530"/>
      <c r="D20" s="489"/>
      <c r="E20" s="489"/>
      <c r="F20" s="182" t="s">
        <v>129</v>
      </c>
      <c r="G20" s="497"/>
      <c r="H20" s="211"/>
      <c r="I20" s="211">
        <v>7</v>
      </c>
      <c r="J20" s="211"/>
      <c r="K20" s="211"/>
      <c r="L20" s="211"/>
      <c r="M20" s="211"/>
      <c r="N20" s="211"/>
      <c r="O20" s="211"/>
      <c r="P20" s="210">
        <f t="shared" si="7"/>
        <v>7</v>
      </c>
      <c r="Q20" s="485"/>
    </row>
    <row r="21" spans="1:17" s="133" customFormat="1" ht="21" customHeight="1" x14ac:dyDescent="0.2">
      <c r="A21" s="492"/>
      <c r="B21" s="197" t="s">
        <v>63</v>
      </c>
      <c r="C21" s="530"/>
      <c r="D21" s="469"/>
      <c r="E21" s="469"/>
      <c r="F21" s="183" t="s">
        <v>129</v>
      </c>
      <c r="G21" s="498"/>
      <c r="H21" s="211"/>
      <c r="I21" s="211">
        <v>10</v>
      </c>
      <c r="J21" s="211"/>
      <c r="K21" s="211"/>
      <c r="L21" s="211"/>
      <c r="M21" s="211"/>
      <c r="N21" s="211"/>
      <c r="O21" s="211"/>
      <c r="P21" s="210">
        <f t="shared" si="7"/>
        <v>10</v>
      </c>
      <c r="Q21" s="485"/>
    </row>
    <row r="22" spans="1:17" s="135" customFormat="1" ht="32.25" customHeight="1" x14ac:dyDescent="0.25">
      <c r="A22" s="543" t="s">
        <v>99</v>
      </c>
      <c r="B22" s="198" t="s">
        <v>42</v>
      </c>
      <c r="C22" s="530"/>
      <c r="D22" s="540" t="s">
        <v>39</v>
      </c>
      <c r="E22" s="540" t="s">
        <v>49</v>
      </c>
      <c r="F22" s="499" t="s">
        <v>129</v>
      </c>
      <c r="G22" s="508">
        <v>244</v>
      </c>
      <c r="H22" s="43">
        <f t="shared" ref="H22:P22" si="8">H23+H24+H25+H26+H28+H29+H27</f>
        <v>70</v>
      </c>
      <c r="I22" s="134">
        <f t="shared" si="8"/>
        <v>37.76</v>
      </c>
      <c r="J22" s="43">
        <f t="shared" si="8"/>
        <v>0</v>
      </c>
      <c r="K22" s="43">
        <f t="shared" si="8"/>
        <v>0</v>
      </c>
      <c r="L22" s="43">
        <f t="shared" si="8"/>
        <v>0</v>
      </c>
      <c r="M22" s="43">
        <f t="shared" ref="M22:N22" si="9">M23+M24+M25+M26+M28+M29+M27</f>
        <v>0</v>
      </c>
      <c r="N22" s="43">
        <f t="shared" si="9"/>
        <v>0</v>
      </c>
      <c r="O22" s="43">
        <f t="shared" ref="O22" si="10">O23+O24+O25+O26+O28+O29+O27</f>
        <v>0</v>
      </c>
      <c r="P22" s="43">
        <f t="shared" si="8"/>
        <v>107.75999999999999</v>
      </c>
      <c r="Q22" s="485"/>
    </row>
    <row r="23" spans="1:17" ht="16.5" customHeight="1" x14ac:dyDescent="0.2">
      <c r="A23" s="544"/>
      <c r="B23" s="199" t="s">
        <v>43</v>
      </c>
      <c r="C23" s="530"/>
      <c r="D23" s="541"/>
      <c r="E23" s="541"/>
      <c r="F23" s="500"/>
      <c r="G23" s="509"/>
      <c r="H23" s="41">
        <v>25</v>
      </c>
      <c r="I23" s="136"/>
      <c r="J23" s="41"/>
      <c r="K23" s="41"/>
      <c r="L23" s="41"/>
      <c r="M23" s="41"/>
      <c r="N23" s="41"/>
      <c r="O23" s="41"/>
      <c r="P23" s="41">
        <f>H23+I23+J23+K23+L23+M23+N23+O23</f>
        <v>25</v>
      </c>
      <c r="Q23" s="485"/>
    </row>
    <row r="24" spans="1:17" ht="21" hidden="1" customHeight="1" x14ac:dyDescent="0.2">
      <c r="A24" s="544"/>
      <c r="B24" s="199" t="s">
        <v>44</v>
      </c>
      <c r="C24" s="530"/>
      <c r="D24" s="541"/>
      <c r="E24" s="541"/>
      <c r="F24" s="500"/>
      <c r="G24" s="509"/>
      <c r="H24" s="41"/>
      <c r="I24" s="136"/>
      <c r="J24" s="41"/>
      <c r="K24" s="41"/>
      <c r="L24" s="41"/>
      <c r="M24" s="41"/>
      <c r="N24" s="41"/>
      <c r="O24" s="41"/>
      <c r="P24" s="41">
        <f t="shared" ref="P24:P29" si="11">H24+I24+J24+K24+L24+M24+N24+O24</f>
        <v>0</v>
      </c>
      <c r="Q24" s="485"/>
    </row>
    <row r="25" spans="1:17" ht="21" hidden="1" customHeight="1" x14ac:dyDescent="0.2">
      <c r="A25" s="544"/>
      <c r="B25" s="199" t="s">
        <v>45</v>
      </c>
      <c r="C25" s="530"/>
      <c r="D25" s="541"/>
      <c r="E25" s="541"/>
      <c r="F25" s="500"/>
      <c r="G25" s="509"/>
      <c r="H25" s="41"/>
      <c r="I25" s="136"/>
      <c r="J25" s="41"/>
      <c r="K25" s="41"/>
      <c r="L25" s="41"/>
      <c r="M25" s="41"/>
      <c r="N25" s="41"/>
      <c r="O25" s="41"/>
      <c r="P25" s="41">
        <f t="shared" si="11"/>
        <v>0</v>
      </c>
      <c r="Q25" s="485"/>
    </row>
    <row r="26" spans="1:17" ht="17.25" customHeight="1" x14ac:dyDescent="0.2">
      <c r="A26" s="544"/>
      <c r="B26" s="199" t="s">
        <v>46</v>
      </c>
      <c r="C26" s="530"/>
      <c r="D26" s="541"/>
      <c r="E26" s="541"/>
      <c r="F26" s="500"/>
      <c r="G26" s="509"/>
      <c r="H26" s="41"/>
      <c r="I26" s="136">
        <v>37.76</v>
      </c>
      <c r="J26" s="41"/>
      <c r="K26" s="41"/>
      <c r="L26" s="41"/>
      <c r="M26" s="41"/>
      <c r="N26" s="41"/>
      <c r="O26" s="41"/>
      <c r="P26" s="41">
        <f t="shared" si="11"/>
        <v>37.76</v>
      </c>
      <c r="Q26" s="485"/>
    </row>
    <row r="27" spans="1:17" ht="21" hidden="1" customHeight="1" x14ac:dyDescent="0.2">
      <c r="A27" s="544"/>
      <c r="B27" s="199" t="s">
        <v>52</v>
      </c>
      <c r="C27" s="530"/>
      <c r="D27" s="541"/>
      <c r="E27" s="541"/>
      <c r="F27" s="500"/>
      <c r="G27" s="509"/>
      <c r="H27" s="41"/>
      <c r="I27" s="41"/>
      <c r="J27" s="41"/>
      <c r="K27" s="41"/>
      <c r="L27" s="41"/>
      <c r="M27" s="41"/>
      <c r="N27" s="41"/>
      <c r="O27" s="41"/>
      <c r="P27" s="41">
        <f t="shared" si="11"/>
        <v>0</v>
      </c>
      <c r="Q27" s="485"/>
    </row>
    <row r="28" spans="1:17" ht="19.5" customHeight="1" x14ac:dyDescent="0.2">
      <c r="A28" s="544"/>
      <c r="B28" s="199" t="s">
        <v>48</v>
      </c>
      <c r="C28" s="530"/>
      <c r="D28" s="541"/>
      <c r="E28" s="541"/>
      <c r="F28" s="500"/>
      <c r="G28" s="509"/>
      <c r="H28" s="41">
        <v>45</v>
      </c>
      <c r="I28" s="41"/>
      <c r="J28" s="41"/>
      <c r="K28" s="41"/>
      <c r="L28" s="41"/>
      <c r="M28" s="41"/>
      <c r="N28" s="41"/>
      <c r="O28" s="41"/>
      <c r="P28" s="41">
        <f t="shared" si="11"/>
        <v>45</v>
      </c>
      <c r="Q28" s="485"/>
    </row>
    <row r="29" spans="1:17" ht="18.75" customHeight="1" x14ac:dyDescent="0.2">
      <c r="A29" s="545"/>
      <c r="B29" s="200" t="s">
        <v>47</v>
      </c>
      <c r="C29" s="530"/>
      <c r="D29" s="542"/>
      <c r="E29" s="542"/>
      <c r="F29" s="501"/>
      <c r="G29" s="510"/>
      <c r="H29" s="44"/>
      <c r="I29" s="44"/>
      <c r="J29" s="44"/>
      <c r="K29" s="44"/>
      <c r="L29" s="44"/>
      <c r="M29" s="44"/>
      <c r="N29" s="44"/>
      <c r="O29" s="44"/>
      <c r="P29" s="41">
        <f t="shared" si="11"/>
        <v>0</v>
      </c>
      <c r="Q29" s="486"/>
    </row>
    <row r="30" spans="1:17" s="132" customFormat="1" ht="30" customHeight="1" x14ac:dyDescent="0.2">
      <c r="A30" s="490" t="s">
        <v>100</v>
      </c>
      <c r="B30" s="201" t="s">
        <v>64</v>
      </c>
      <c r="C30" s="530"/>
      <c r="D30" s="306" t="s">
        <v>39</v>
      </c>
      <c r="E30" s="306" t="s">
        <v>13</v>
      </c>
      <c r="F30" s="45"/>
      <c r="G30" s="46">
        <v>244</v>
      </c>
      <c r="H30" s="47">
        <f>H31+H32+H33</f>
        <v>10</v>
      </c>
      <c r="I30" s="47">
        <f t="shared" ref="I30:P30" si="12">I31+I32+I33</f>
        <v>0</v>
      </c>
      <c r="J30" s="47">
        <f t="shared" si="12"/>
        <v>6</v>
      </c>
      <c r="K30" s="47">
        <f t="shared" si="12"/>
        <v>5.25</v>
      </c>
      <c r="L30" s="47">
        <f t="shared" si="12"/>
        <v>3</v>
      </c>
      <c r="M30" s="47">
        <f t="shared" si="12"/>
        <v>3</v>
      </c>
      <c r="N30" s="47">
        <f t="shared" ref="N30:O30" si="13">N31+N32+N33</f>
        <v>3</v>
      </c>
      <c r="O30" s="47">
        <f t="shared" si="13"/>
        <v>3</v>
      </c>
      <c r="P30" s="47">
        <f t="shared" si="12"/>
        <v>33.25</v>
      </c>
      <c r="Q30" s="493" t="s">
        <v>38</v>
      </c>
    </row>
    <row r="31" spans="1:17" s="132" customFormat="1" ht="15" customHeight="1" x14ac:dyDescent="0.2">
      <c r="A31" s="491"/>
      <c r="B31" s="197" t="s">
        <v>63</v>
      </c>
      <c r="C31" s="530"/>
      <c r="D31" s="48" t="s">
        <v>39</v>
      </c>
      <c r="E31" s="48" t="s">
        <v>13</v>
      </c>
      <c r="F31" s="48" t="s">
        <v>129</v>
      </c>
      <c r="G31" s="308">
        <v>244</v>
      </c>
      <c r="H31" s="49">
        <v>10</v>
      </c>
      <c r="I31" s="49"/>
      <c r="J31" s="49"/>
      <c r="K31" s="49"/>
      <c r="L31" s="49"/>
      <c r="M31" s="49"/>
      <c r="N31" s="49"/>
      <c r="O31" s="49"/>
      <c r="P31" s="49">
        <f>J31+I31+H31+K31+L31+M31+N31+O31</f>
        <v>10</v>
      </c>
      <c r="Q31" s="494"/>
    </row>
    <row r="32" spans="1:17" s="132" customFormat="1" ht="15" customHeight="1" x14ac:dyDescent="0.2">
      <c r="A32" s="491"/>
      <c r="B32" s="197" t="s">
        <v>114</v>
      </c>
      <c r="C32" s="530"/>
      <c r="D32" s="189" t="s">
        <v>39</v>
      </c>
      <c r="E32" s="189" t="s">
        <v>13</v>
      </c>
      <c r="F32" s="189" t="s">
        <v>121</v>
      </c>
      <c r="G32" s="190">
        <v>244</v>
      </c>
      <c r="H32" s="191"/>
      <c r="I32" s="191"/>
      <c r="J32" s="191">
        <v>6</v>
      </c>
      <c r="K32" s="191">
        <v>0</v>
      </c>
      <c r="L32" s="191">
        <v>3</v>
      </c>
      <c r="M32" s="191"/>
      <c r="N32" s="191"/>
      <c r="O32" s="191"/>
      <c r="P32" s="49">
        <f t="shared" ref="P32:P33" si="14">J32+I32+H32+K32+L32+M32+N32+O32</f>
        <v>9</v>
      </c>
      <c r="Q32" s="495"/>
    </row>
    <row r="33" spans="1:18" s="132" customFormat="1" ht="15" customHeight="1" x14ac:dyDescent="0.2">
      <c r="A33" s="304"/>
      <c r="B33" s="197" t="s">
        <v>43</v>
      </c>
      <c r="C33" s="530"/>
      <c r="D33" s="189" t="s">
        <v>39</v>
      </c>
      <c r="E33" s="189" t="s">
        <v>13</v>
      </c>
      <c r="F33" s="189" t="s">
        <v>188</v>
      </c>
      <c r="G33" s="190">
        <v>244</v>
      </c>
      <c r="H33" s="191"/>
      <c r="I33" s="191"/>
      <c r="J33" s="191"/>
      <c r="K33" s="191">
        <v>5.25</v>
      </c>
      <c r="L33" s="191"/>
      <c r="M33" s="191">
        <v>3</v>
      </c>
      <c r="N33" s="191">
        <v>3</v>
      </c>
      <c r="O33" s="191">
        <v>3</v>
      </c>
      <c r="P33" s="49">
        <f t="shared" si="14"/>
        <v>14.25</v>
      </c>
      <c r="Q33" s="309"/>
    </row>
    <row r="34" spans="1:18" s="132" customFormat="1" ht="20.25" customHeight="1" x14ac:dyDescent="0.2">
      <c r="A34" s="490" t="s">
        <v>101</v>
      </c>
      <c r="B34" s="546" t="s">
        <v>51</v>
      </c>
      <c r="C34" s="530"/>
      <c r="D34" s="307" t="s">
        <v>39</v>
      </c>
      <c r="E34" s="307" t="s">
        <v>13</v>
      </c>
      <c r="F34" s="193" t="s">
        <v>130</v>
      </c>
      <c r="G34" s="194">
        <v>244</v>
      </c>
      <c r="H34" s="195">
        <v>52.18</v>
      </c>
      <c r="I34" s="195">
        <v>50.26</v>
      </c>
      <c r="J34" s="195"/>
      <c r="K34" s="195"/>
      <c r="L34" s="195"/>
      <c r="M34" s="195"/>
      <c r="N34" s="195"/>
      <c r="O34" s="195"/>
      <c r="P34" s="195">
        <f>J34+I34+H34+K34+L34+M34+N34+O34</f>
        <v>102.44</v>
      </c>
      <c r="Q34" s="478" t="s">
        <v>53</v>
      </c>
    </row>
    <row r="35" spans="1:18" s="132" customFormat="1" ht="20.25" customHeight="1" x14ac:dyDescent="0.2">
      <c r="A35" s="492"/>
      <c r="B35" s="547"/>
      <c r="C35" s="530"/>
      <c r="D35" s="307" t="s">
        <v>39</v>
      </c>
      <c r="E35" s="307" t="s">
        <v>13</v>
      </c>
      <c r="F35" s="193" t="s">
        <v>141</v>
      </c>
      <c r="G35" s="194">
        <v>244</v>
      </c>
      <c r="H35" s="195"/>
      <c r="I35" s="195"/>
      <c r="J35" s="195">
        <v>50.5</v>
      </c>
      <c r="K35" s="195">
        <v>55.9</v>
      </c>
      <c r="L35" s="195">
        <v>67.099999999999994</v>
      </c>
      <c r="M35" s="195"/>
      <c r="N35" s="195"/>
      <c r="O35" s="195"/>
      <c r="P35" s="195">
        <f t="shared" ref="P35:P36" si="15">J35+I35+H35+K35+L35+M35+N35+O35</f>
        <v>173.5</v>
      </c>
      <c r="Q35" s="480"/>
    </row>
    <row r="36" spans="1:18" s="264" customFormat="1" ht="35.25" customHeight="1" x14ac:dyDescent="0.2">
      <c r="A36" s="203" t="s">
        <v>102</v>
      </c>
      <c r="B36" s="263" t="s">
        <v>163</v>
      </c>
      <c r="C36" s="530"/>
      <c r="D36" s="303" t="s">
        <v>39</v>
      </c>
      <c r="E36" s="310" t="s">
        <v>13</v>
      </c>
      <c r="F36" s="310" t="s">
        <v>160</v>
      </c>
      <c r="G36" s="205">
        <v>244</v>
      </c>
      <c r="H36" s="206"/>
      <c r="I36" s="192"/>
      <c r="J36" s="222">
        <v>60.14</v>
      </c>
      <c r="K36" s="192"/>
      <c r="L36" s="192"/>
      <c r="M36" s="192"/>
      <c r="N36" s="192"/>
      <c r="O36" s="192"/>
      <c r="P36" s="195">
        <f t="shared" si="15"/>
        <v>60.14</v>
      </c>
      <c r="Q36" s="274" t="s">
        <v>118</v>
      </c>
    </row>
    <row r="37" spans="1:18" s="132" customFormat="1" ht="18.600000000000001" customHeight="1" x14ac:dyDescent="0.2">
      <c r="A37" s="490" t="s">
        <v>103</v>
      </c>
      <c r="B37" s="246" t="s">
        <v>179</v>
      </c>
      <c r="C37" s="530"/>
      <c r="D37" s="468" t="s">
        <v>39</v>
      </c>
      <c r="E37" s="468" t="s">
        <v>13</v>
      </c>
      <c r="F37" s="45"/>
      <c r="G37" s="551">
        <v>244</v>
      </c>
      <c r="H37" s="47">
        <f>H38+H39</f>
        <v>0</v>
      </c>
      <c r="I37" s="47">
        <f t="shared" ref="I37:P37" si="16">I38+I39</f>
        <v>0</v>
      </c>
      <c r="J37" s="47">
        <f t="shared" si="16"/>
        <v>0</v>
      </c>
      <c r="K37" s="47">
        <f t="shared" si="16"/>
        <v>215.83</v>
      </c>
      <c r="L37" s="47">
        <f t="shared" si="16"/>
        <v>0</v>
      </c>
      <c r="M37" s="47">
        <f t="shared" si="16"/>
        <v>0</v>
      </c>
      <c r="N37" s="47">
        <f t="shared" ref="N37:O37" si="17">N38+N39</f>
        <v>0</v>
      </c>
      <c r="O37" s="47">
        <f t="shared" si="17"/>
        <v>0</v>
      </c>
      <c r="P37" s="47">
        <f t="shared" si="16"/>
        <v>215.83</v>
      </c>
      <c r="Q37" s="478" t="s">
        <v>192</v>
      </c>
      <c r="R37" s="204"/>
    </row>
    <row r="38" spans="1:18" x14ac:dyDescent="0.2">
      <c r="A38" s="491"/>
      <c r="B38" s="487" t="s">
        <v>180</v>
      </c>
      <c r="C38" s="530"/>
      <c r="D38" s="489"/>
      <c r="E38" s="489"/>
      <c r="F38" s="247">
        <v>4910077410</v>
      </c>
      <c r="G38" s="405"/>
      <c r="H38" s="251"/>
      <c r="I38" s="251"/>
      <c r="J38" s="251"/>
      <c r="K38" s="251">
        <v>214.8</v>
      </c>
      <c r="L38" s="251"/>
      <c r="M38" s="251"/>
      <c r="N38" s="251"/>
      <c r="O38" s="251"/>
      <c r="P38" s="252">
        <f>H38+I38+J38+K38+L38+M38+N38+O38</f>
        <v>214.8</v>
      </c>
      <c r="Q38" s="479"/>
    </row>
    <row r="39" spans="1:18" x14ac:dyDescent="0.2">
      <c r="A39" s="492"/>
      <c r="B39" s="488"/>
      <c r="C39" s="530"/>
      <c r="D39" s="469"/>
      <c r="E39" s="469"/>
      <c r="F39" s="249" t="s">
        <v>184</v>
      </c>
      <c r="G39" s="552"/>
      <c r="H39" s="253"/>
      <c r="I39" s="253"/>
      <c r="J39" s="253"/>
      <c r="K39" s="253">
        <v>1.03</v>
      </c>
      <c r="L39" s="253"/>
      <c r="M39" s="253"/>
      <c r="N39" s="253"/>
      <c r="O39" s="253"/>
      <c r="P39" s="252">
        <f>H39+I39+J39+K39+L39+M39+N39+O39</f>
        <v>1.03</v>
      </c>
      <c r="Q39" s="480"/>
    </row>
    <row r="40" spans="1:18" x14ac:dyDescent="0.2">
      <c r="A40" s="476" t="s">
        <v>104</v>
      </c>
      <c r="B40" s="245" t="s">
        <v>181</v>
      </c>
      <c r="C40" s="530"/>
      <c r="D40" s="474" t="s">
        <v>39</v>
      </c>
      <c r="E40" s="474" t="s">
        <v>13</v>
      </c>
      <c r="F40" s="248"/>
      <c r="G40" s="474" t="s">
        <v>183</v>
      </c>
      <c r="H40" s="258">
        <f>H41+H42</f>
        <v>0</v>
      </c>
      <c r="I40" s="258">
        <f t="shared" ref="I40:P40" si="18">I41+I42</f>
        <v>0</v>
      </c>
      <c r="J40" s="258">
        <f t="shared" si="18"/>
        <v>0</v>
      </c>
      <c r="K40" s="258">
        <f t="shared" si="18"/>
        <v>246.1</v>
      </c>
      <c r="L40" s="258">
        <f t="shared" si="18"/>
        <v>0</v>
      </c>
      <c r="M40" s="258">
        <f t="shared" si="18"/>
        <v>0</v>
      </c>
      <c r="N40" s="258">
        <f t="shared" ref="N40:O40" si="19">N41+N42</f>
        <v>0</v>
      </c>
      <c r="O40" s="258">
        <f t="shared" si="19"/>
        <v>0</v>
      </c>
      <c r="P40" s="258">
        <f t="shared" si="18"/>
        <v>246.1</v>
      </c>
      <c r="Q40" s="472" t="s">
        <v>191</v>
      </c>
    </row>
    <row r="41" spans="1:18" x14ac:dyDescent="0.2">
      <c r="A41" s="477"/>
      <c r="B41" s="276" t="s">
        <v>182</v>
      </c>
      <c r="C41" s="530"/>
      <c r="D41" s="475"/>
      <c r="E41" s="475"/>
      <c r="F41" s="250" t="s">
        <v>185</v>
      </c>
      <c r="G41" s="475"/>
      <c r="H41" s="251"/>
      <c r="I41" s="251"/>
      <c r="J41" s="251"/>
      <c r="K41" s="251">
        <v>245.1</v>
      </c>
      <c r="L41" s="251"/>
      <c r="M41" s="251"/>
      <c r="N41" s="251"/>
      <c r="O41" s="251"/>
      <c r="P41" s="252">
        <f>H41+I41+J41+K41+L41+M41+N41+O41</f>
        <v>245.1</v>
      </c>
      <c r="Q41" s="473"/>
    </row>
    <row r="42" spans="1:18" x14ac:dyDescent="0.2">
      <c r="A42" s="477"/>
      <c r="B42" s="247"/>
      <c r="C42" s="530"/>
      <c r="D42" s="475"/>
      <c r="E42" s="475"/>
      <c r="F42" s="254" t="s">
        <v>186</v>
      </c>
      <c r="G42" s="475"/>
      <c r="H42" s="255"/>
      <c r="I42" s="255"/>
      <c r="J42" s="255"/>
      <c r="K42" s="255">
        <v>1</v>
      </c>
      <c r="L42" s="255"/>
      <c r="M42" s="255"/>
      <c r="N42" s="255"/>
      <c r="O42" s="255"/>
      <c r="P42" s="252">
        <f>H42+I42+J42+K42+L42+M42+N42+O42</f>
        <v>1</v>
      </c>
      <c r="Q42" s="473"/>
    </row>
    <row r="43" spans="1:18" ht="30" customHeight="1" x14ac:dyDescent="0.2">
      <c r="A43" s="256" t="s">
        <v>147</v>
      </c>
      <c r="B43" s="257" t="s">
        <v>187</v>
      </c>
      <c r="C43" s="530"/>
      <c r="D43" s="259" t="s">
        <v>39</v>
      </c>
      <c r="E43" s="259" t="s">
        <v>13</v>
      </c>
      <c r="F43" s="259" t="s">
        <v>188</v>
      </c>
      <c r="G43" s="259" t="s">
        <v>183</v>
      </c>
      <c r="H43" s="260"/>
      <c r="I43" s="260"/>
      <c r="J43" s="260"/>
      <c r="K43" s="259" t="s">
        <v>193</v>
      </c>
      <c r="L43" s="259" t="s">
        <v>193</v>
      </c>
      <c r="M43" s="259" t="s">
        <v>193</v>
      </c>
      <c r="N43" s="259" t="s">
        <v>193</v>
      </c>
      <c r="O43" s="259" t="s">
        <v>193</v>
      </c>
      <c r="P43" s="261">
        <f>H43+I43+J43+K43+L43+M43+N43+O43</f>
        <v>6.5</v>
      </c>
      <c r="Q43" s="275" t="s">
        <v>118</v>
      </c>
    </row>
    <row r="44" spans="1:18" ht="30" customHeight="1" x14ac:dyDescent="0.2">
      <c r="A44" s="256" t="s">
        <v>148</v>
      </c>
      <c r="B44" s="257" t="s">
        <v>189</v>
      </c>
      <c r="C44" s="530"/>
      <c r="D44" s="259" t="s">
        <v>39</v>
      </c>
      <c r="E44" s="259" t="s">
        <v>13</v>
      </c>
      <c r="F44" s="259" t="s">
        <v>188</v>
      </c>
      <c r="G44" s="259" t="s">
        <v>183</v>
      </c>
      <c r="H44" s="260"/>
      <c r="I44" s="260"/>
      <c r="J44" s="260"/>
      <c r="K44" s="259">
        <v>26.04</v>
      </c>
      <c r="L44" s="259" t="s">
        <v>210</v>
      </c>
      <c r="M44" s="260"/>
      <c r="N44" s="260"/>
      <c r="O44" s="260"/>
      <c r="P44" s="261">
        <f t="shared" ref="P44:P46" si="20">H44+I44+J44+K44+L44+M44+N44+O44</f>
        <v>72.91</v>
      </c>
      <c r="Q44" s="275" t="s">
        <v>190</v>
      </c>
    </row>
    <row r="45" spans="1:18" ht="30" customHeight="1" x14ac:dyDescent="0.2">
      <c r="A45" s="256" t="s">
        <v>149</v>
      </c>
      <c r="B45" s="257" t="s">
        <v>194</v>
      </c>
      <c r="C45" s="530"/>
      <c r="D45" s="259" t="s">
        <v>39</v>
      </c>
      <c r="E45" s="259" t="s">
        <v>13</v>
      </c>
      <c r="F45" s="259" t="s">
        <v>188</v>
      </c>
      <c r="G45" s="259" t="s">
        <v>183</v>
      </c>
      <c r="H45" s="260"/>
      <c r="I45" s="260"/>
      <c r="J45" s="260"/>
      <c r="K45" s="259" t="s">
        <v>195</v>
      </c>
      <c r="L45" s="322">
        <v>10</v>
      </c>
      <c r="M45" s="341">
        <v>10</v>
      </c>
      <c r="N45" s="341">
        <v>10</v>
      </c>
      <c r="O45" s="341">
        <v>10</v>
      </c>
      <c r="P45" s="261">
        <f t="shared" si="20"/>
        <v>44</v>
      </c>
      <c r="Q45" s="275" t="s">
        <v>190</v>
      </c>
    </row>
    <row r="46" spans="1:18" ht="30" customHeight="1" x14ac:dyDescent="0.2">
      <c r="A46" s="256" t="s">
        <v>154</v>
      </c>
      <c r="B46" s="257" t="s">
        <v>197</v>
      </c>
      <c r="C46" s="531"/>
      <c r="D46" s="259" t="s">
        <v>39</v>
      </c>
      <c r="E46" s="259" t="s">
        <v>13</v>
      </c>
      <c r="F46" s="259" t="s">
        <v>188</v>
      </c>
      <c r="G46" s="259" t="s">
        <v>183</v>
      </c>
      <c r="H46" s="260"/>
      <c r="I46" s="260"/>
      <c r="J46" s="260"/>
      <c r="K46" s="259" t="s">
        <v>196</v>
      </c>
      <c r="L46" s="260"/>
      <c r="M46" s="260"/>
      <c r="N46" s="260"/>
      <c r="O46" s="260"/>
      <c r="P46" s="261">
        <f t="shared" si="20"/>
        <v>10.25</v>
      </c>
      <c r="Q46" s="275" t="s">
        <v>190</v>
      </c>
    </row>
    <row r="47" spans="1:18" s="132" customFormat="1" ht="18.600000000000001" customHeight="1" x14ac:dyDescent="0.2">
      <c r="A47" s="548" t="s">
        <v>156</v>
      </c>
      <c r="B47" s="246" t="s">
        <v>206</v>
      </c>
      <c r="C47" s="315"/>
      <c r="D47" s="468" t="s">
        <v>39</v>
      </c>
      <c r="E47" s="468" t="s">
        <v>13</v>
      </c>
      <c r="F47" s="45"/>
      <c r="G47" s="551">
        <v>244</v>
      </c>
      <c r="H47" s="47">
        <f>H48+H49</f>
        <v>0</v>
      </c>
      <c r="I47" s="47">
        <f t="shared" ref="I47:P47" si="21">I48+I49</f>
        <v>0</v>
      </c>
      <c r="J47" s="47">
        <f t="shared" si="21"/>
        <v>0</v>
      </c>
      <c r="K47" s="47">
        <f t="shared" si="21"/>
        <v>0</v>
      </c>
      <c r="L47" s="47">
        <f t="shared" si="21"/>
        <v>330</v>
      </c>
      <c r="M47" s="47">
        <f t="shared" si="21"/>
        <v>0</v>
      </c>
      <c r="N47" s="47">
        <f t="shared" si="21"/>
        <v>0</v>
      </c>
      <c r="O47" s="47">
        <f t="shared" ref="O47" si="22">O48+O49</f>
        <v>0</v>
      </c>
      <c r="P47" s="47">
        <f t="shared" si="21"/>
        <v>330</v>
      </c>
      <c r="Q47" s="478" t="s">
        <v>192</v>
      </c>
      <c r="R47" s="204"/>
    </row>
    <row r="48" spans="1:18" x14ac:dyDescent="0.2">
      <c r="A48" s="549"/>
      <c r="B48" s="487" t="s">
        <v>180</v>
      </c>
      <c r="C48" s="315"/>
      <c r="D48" s="489"/>
      <c r="E48" s="489"/>
      <c r="F48" s="247">
        <v>4910077410</v>
      </c>
      <c r="G48" s="405"/>
      <c r="H48" s="251"/>
      <c r="I48" s="251"/>
      <c r="J48" s="251"/>
      <c r="K48" s="251"/>
      <c r="L48" s="251">
        <v>326.10000000000002</v>
      </c>
      <c r="M48" s="251"/>
      <c r="N48" s="251"/>
      <c r="O48" s="251"/>
      <c r="P48" s="252">
        <f>H48+I48+J48+K48+L48+M48+N48+O48</f>
        <v>326.10000000000002</v>
      </c>
      <c r="Q48" s="479"/>
    </row>
    <row r="49" spans="1:17" x14ac:dyDescent="0.2">
      <c r="A49" s="550"/>
      <c r="B49" s="488"/>
      <c r="C49" s="315"/>
      <c r="D49" s="469"/>
      <c r="E49" s="469"/>
      <c r="F49" s="249" t="s">
        <v>184</v>
      </c>
      <c r="G49" s="552"/>
      <c r="H49" s="253"/>
      <c r="I49" s="253"/>
      <c r="J49" s="253"/>
      <c r="K49" s="253"/>
      <c r="L49" s="253">
        <v>3.9</v>
      </c>
      <c r="M49" s="253"/>
      <c r="N49" s="253"/>
      <c r="O49" s="253"/>
      <c r="P49" s="252">
        <f>H49+I49+J49+K49+L49+M49+N49+O49</f>
        <v>3.9</v>
      </c>
      <c r="Q49" s="480"/>
    </row>
    <row r="50" spans="1:17" ht="31.5" x14ac:dyDescent="0.2">
      <c r="A50" s="476" t="s">
        <v>159</v>
      </c>
      <c r="B50" s="245" t="s">
        <v>207</v>
      </c>
      <c r="C50" s="315"/>
      <c r="D50" s="474" t="s">
        <v>39</v>
      </c>
      <c r="E50" s="474" t="s">
        <v>13</v>
      </c>
      <c r="F50" s="248"/>
      <c r="G50" s="474" t="s">
        <v>183</v>
      </c>
      <c r="H50" s="258">
        <f>H51+H52</f>
        <v>0</v>
      </c>
      <c r="I50" s="258">
        <f t="shared" ref="I50:P50" si="23">I51+I52</f>
        <v>0</v>
      </c>
      <c r="J50" s="258">
        <f t="shared" si="23"/>
        <v>0</v>
      </c>
      <c r="K50" s="258">
        <f t="shared" si="23"/>
        <v>0</v>
      </c>
      <c r="L50" s="258">
        <f t="shared" si="23"/>
        <v>0</v>
      </c>
      <c r="M50" s="258">
        <f t="shared" si="23"/>
        <v>0</v>
      </c>
      <c r="N50" s="258">
        <f t="shared" si="23"/>
        <v>0</v>
      </c>
      <c r="O50" s="258">
        <f t="shared" ref="O50" si="24">O51+O52</f>
        <v>0</v>
      </c>
      <c r="P50" s="258">
        <f t="shared" si="23"/>
        <v>0</v>
      </c>
      <c r="Q50" s="472" t="s">
        <v>191</v>
      </c>
    </row>
    <row r="51" spans="1:17" x14ac:dyDescent="0.2">
      <c r="A51" s="477"/>
      <c r="B51" s="276" t="s">
        <v>208</v>
      </c>
      <c r="C51" s="315"/>
      <c r="D51" s="475"/>
      <c r="E51" s="475"/>
      <c r="F51" s="250" t="s">
        <v>185</v>
      </c>
      <c r="G51" s="475"/>
      <c r="H51" s="251"/>
      <c r="I51" s="251"/>
      <c r="J51" s="251"/>
      <c r="K51" s="251"/>
      <c r="L51" s="251"/>
      <c r="M51" s="251"/>
      <c r="N51" s="251"/>
      <c r="O51" s="251"/>
      <c r="P51" s="252">
        <f>H51+I51+J51+K51+L51+M51+N51+O51</f>
        <v>0</v>
      </c>
      <c r="Q51" s="473"/>
    </row>
    <row r="52" spans="1:17" x14ac:dyDescent="0.2">
      <c r="A52" s="481"/>
      <c r="B52" s="316"/>
      <c r="C52" s="317"/>
      <c r="D52" s="482"/>
      <c r="E52" s="482"/>
      <c r="F52" s="318" t="s">
        <v>186</v>
      </c>
      <c r="G52" s="482"/>
      <c r="H52" s="253"/>
      <c r="I52" s="253"/>
      <c r="J52" s="253"/>
      <c r="K52" s="253"/>
      <c r="L52" s="253"/>
      <c r="M52" s="253"/>
      <c r="N52" s="253"/>
      <c r="O52" s="253"/>
      <c r="P52" s="365">
        <f>H52+I52+J52+K52+L52+M52+N52+O52</f>
        <v>0</v>
      </c>
      <c r="Q52" s="483"/>
    </row>
    <row r="53" spans="1:17" ht="67.5" customHeight="1" x14ac:dyDescent="0.2">
      <c r="A53" s="464" t="s">
        <v>224</v>
      </c>
      <c r="B53" s="245" t="s">
        <v>225</v>
      </c>
      <c r="C53" s="315"/>
      <c r="D53" s="466" t="s">
        <v>39</v>
      </c>
      <c r="E53" s="468" t="s">
        <v>13</v>
      </c>
      <c r="F53" s="357" t="s">
        <v>121</v>
      </c>
      <c r="G53" s="357" t="s">
        <v>183</v>
      </c>
      <c r="H53" s="164"/>
      <c r="I53" s="164"/>
      <c r="J53" s="164"/>
      <c r="K53" s="357"/>
      <c r="L53" s="357"/>
      <c r="M53" s="362">
        <f>M54</f>
        <v>10</v>
      </c>
      <c r="N53" s="363">
        <f t="shared" ref="N53:P53" si="25">N54</f>
        <v>10</v>
      </c>
      <c r="O53" s="363">
        <f t="shared" si="25"/>
        <v>10</v>
      </c>
      <c r="P53" s="364">
        <f t="shared" si="25"/>
        <v>30</v>
      </c>
      <c r="Q53" s="470" t="s">
        <v>226</v>
      </c>
    </row>
    <row r="54" spans="1:17" ht="25.5" x14ac:dyDescent="0.2">
      <c r="A54" s="465"/>
      <c r="B54" s="367" t="s">
        <v>227</v>
      </c>
      <c r="C54" s="317"/>
      <c r="D54" s="467"/>
      <c r="E54" s="469"/>
      <c r="F54" s="318" t="s">
        <v>185</v>
      </c>
      <c r="G54" s="366"/>
      <c r="H54" s="253"/>
      <c r="I54" s="253"/>
      <c r="J54" s="253"/>
      <c r="K54" s="253"/>
      <c r="L54" s="253"/>
      <c r="M54" s="365">
        <v>10</v>
      </c>
      <c r="N54" s="365">
        <v>10</v>
      </c>
      <c r="O54" s="365">
        <v>10</v>
      </c>
      <c r="P54" s="365">
        <f>H54+I54+J54+K54+L54+M54+N54+O54</f>
        <v>30</v>
      </c>
      <c r="Q54" s="471"/>
    </row>
  </sheetData>
  <mergeCells count="65">
    <mergeCell ref="A37:A39"/>
    <mergeCell ref="A47:A49"/>
    <mergeCell ref="D47:D49"/>
    <mergeCell ref="E47:E49"/>
    <mergeCell ref="G47:G49"/>
    <mergeCell ref="B48:B49"/>
    <mergeCell ref="G37:G39"/>
    <mergeCell ref="G40:G42"/>
    <mergeCell ref="A34:A35"/>
    <mergeCell ref="A30:A32"/>
    <mergeCell ref="E22:E29"/>
    <mergeCell ref="A22:A29"/>
    <mergeCell ref="D22:D29"/>
    <mergeCell ref="B34:B35"/>
    <mergeCell ref="H5:P5"/>
    <mergeCell ref="G1:Q1"/>
    <mergeCell ref="Q5:Q6"/>
    <mergeCell ref="E2:F2"/>
    <mergeCell ref="A3:Q3"/>
    <mergeCell ref="A5:A6"/>
    <mergeCell ref="B5:B6"/>
    <mergeCell ref="C5:C6"/>
    <mergeCell ref="D5:G5"/>
    <mergeCell ref="G2:Q2"/>
    <mergeCell ref="A7:Q7"/>
    <mergeCell ref="B13:B14"/>
    <mergeCell ref="B15:B16"/>
    <mergeCell ref="G22:G29"/>
    <mergeCell ref="A8:P8"/>
    <mergeCell ref="E12:E16"/>
    <mergeCell ref="G12:G16"/>
    <mergeCell ref="B18:B20"/>
    <mergeCell ref="A10:G10"/>
    <mergeCell ref="A11:Q11"/>
    <mergeCell ref="A12:A16"/>
    <mergeCell ref="D12:D16"/>
    <mergeCell ref="C12:C46"/>
    <mergeCell ref="A9:P9"/>
    <mergeCell ref="Q34:Q35"/>
    <mergeCell ref="Q17:Q29"/>
    <mergeCell ref="A17:A21"/>
    <mergeCell ref="Q30:Q32"/>
    <mergeCell ref="D17:D21"/>
    <mergeCell ref="E17:E21"/>
    <mergeCell ref="G17:G21"/>
    <mergeCell ref="F22:F29"/>
    <mergeCell ref="Q37:Q39"/>
    <mergeCell ref="Q12:Q16"/>
    <mergeCell ref="B38:B39"/>
    <mergeCell ref="D37:D39"/>
    <mergeCell ref="E37:E39"/>
    <mergeCell ref="A53:A54"/>
    <mergeCell ref="D53:D54"/>
    <mergeCell ref="E53:E54"/>
    <mergeCell ref="Q53:Q54"/>
    <mergeCell ref="Q40:Q42"/>
    <mergeCell ref="D40:D42"/>
    <mergeCell ref="E40:E42"/>
    <mergeCell ref="A40:A42"/>
    <mergeCell ref="Q47:Q49"/>
    <mergeCell ref="A50:A52"/>
    <mergeCell ref="D50:D52"/>
    <mergeCell ref="E50:E52"/>
    <mergeCell ref="G50:G52"/>
    <mergeCell ref="Q50:Q52"/>
  </mergeCells>
  <phoneticPr fontId="9" type="noConversion"/>
  <printOptions horizontalCentered="1"/>
  <pageMargins left="0.59055118110236227" right="0.59055118110236227" top="0.98425196850393704" bottom="0.55118110236220474" header="0.51181102362204722" footer="0.51181102362204722"/>
  <pageSetup paperSize="9" scale="58" fitToHeight="2" orientation="landscape" r:id="rId1"/>
  <headerFooter alignWithMargins="0"/>
  <rowBreaks count="1" manualBreakCount="1">
    <brk id="39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MM64"/>
  <sheetViews>
    <sheetView zoomScaleNormal="100" zoomScaleSheetLayoutView="71" workbookViewId="0">
      <selection activeCell="B2" sqref="B2"/>
    </sheetView>
  </sheetViews>
  <sheetFormatPr defaultColWidth="8.85546875" defaultRowHeight="15.75" x14ac:dyDescent="0.2"/>
  <cols>
    <col min="1" max="1" width="7.5703125" style="4" customWidth="1"/>
    <col min="2" max="2" width="57.42578125" style="3" customWidth="1"/>
    <col min="3" max="3" width="9.85546875" style="3" customWidth="1"/>
    <col min="4" max="5" width="9.140625" style="3" customWidth="1"/>
    <col min="6" max="6" width="13.42578125" style="3" customWidth="1"/>
    <col min="7" max="7" width="9.140625" style="3" customWidth="1"/>
    <col min="8" max="16" width="9.5703125" style="3" customWidth="1"/>
    <col min="17" max="17" width="9.85546875" style="3" customWidth="1"/>
    <col min="18" max="16384" width="8.85546875" style="131"/>
  </cols>
  <sheetData>
    <row r="1" spans="1:17" ht="62.25" customHeight="1" x14ac:dyDescent="0.25">
      <c r="E1" s="400" t="s">
        <v>247</v>
      </c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</row>
    <row r="2" spans="1:17" ht="67.5" customHeight="1" x14ac:dyDescent="0.25">
      <c r="E2" s="400" t="s">
        <v>216</v>
      </c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32.25" customHeight="1" x14ac:dyDescent="0.2">
      <c r="A3" s="557" t="s">
        <v>24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</row>
    <row r="4" spans="1:17" ht="12" customHeight="1" thickBot="1" x14ac:dyDescent="0.25">
      <c r="E4" s="2"/>
      <c r="F4" s="1" t="s">
        <v>11</v>
      </c>
      <c r="G4" s="2"/>
    </row>
    <row r="5" spans="1:17" ht="21.75" customHeight="1" x14ac:dyDescent="0.2">
      <c r="A5" s="558" t="s">
        <v>12</v>
      </c>
      <c r="B5" s="560"/>
      <c r="C5" s="564" t="s">
        <v>0</v>
      </c>
      <c r="D5" s="560" t="s">
        <v>1</v>
      </c>
      <c r="E5" s="560"/>
      <c r="F5" s="560"/>
      <c r="G5" s="560"/>
      <c r="H5" s="560" t="s">
        <v>2</v>
      </c>
      <c r="I5" s="560"/>
      <c r="J5" s="560"/>
      <c r="K5" s="560"/>
      <c r="L5" s="560"/>
      <c r="M5" s="560"/>
      <c r="N5" s="560"/>
      <c r="O5" s="560"/>
      <c r="P5" s="560"/>
      <c r="Q5" s="562" t="s">
        <v>3</v>
      </c>
    </row>
    <row r="6" spans="1:17" ht="70.5" customHeight="1" x14ac:dyDescent="0.2">
      <c r="A6" s="559"/>
      <c r="B6" s="561"/>
      <c r="C6" s="565"/>
      <c r="D6" s="125" t="s">
        <v>4</v>
      </c>
      <c r="E6" s="125" t="s">
        <v>5</v>
      </c>
      <c r="F6" s="125" t="s">
        <v>6</v>
      </c>
      <c r="G6" s="125" t="s">
        <v>7</v>
      </c>
      <c r="H6" s="125" t="s">
        <v>8</v>
      </c>
      <c r="I6" s="125" t="s">
        <v>9</v>
      </c>
      <c r="J6" s="125" t="s">
        <v>10</v>
      </c>
      <c r="K6" s="125" t="s">
        <v>50</v>
      </c>
      <c r="L6" s="125" t="s">
        <v>113</v>
      </c>
      <c r="M6" s="125" t="s">
        <v>139</v>
      </c>
      <c r="N6" s="125" t="s">
        <v>198</v>
      </c>
      <c r="O6" s="125" t="s">
        <v>218</v>
      </c>
      <c r="P6" s="125" t="s">
        <v>219</v>
      </c>
      <c r="Q6" s="563"/>
    </row>
    <row r="7" spans="1:17" ht="21" customHeight="1" x14ac:dyDescent="0.2">
      <c r="A7" s="566" t="s">
        <v>110</v>
      </c>
      <c r="B7" s="567"/>
      <c r="C7" s="567"/>
      <c r="D7" s="567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8"/>
    </row>
    <row r="8" spans="1:17" ht="33.75" customHeight="1" x14ac:dyDescent="0.2">
      <c r="A8" s="569" t="s">
        <v>111</v>
      </c>
      <c r="B8" s="570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1"/>
      <c r="Q8" s="279"/>
    </row>
    <row r="9" spans="1:17" ht="30.75" customHeight="1" x14ac:dyDescent="0.2">
      <c r="A9" s="572" t="s">
        <v>112</v>
      </c>
      <c r="B9" s="573"/>
      <c r="C9" s="573"/>
      <c r="D9" s="573"/>
      <c r="E9" s="573"/>
      <c r="F9" s="573"/>
      <c r="G9" s="573"/>
      <c r="H9" s="573"/>
      <c r="I9" s="573"/>
      <c r="J9" s="573"/>
      <c r="K9" s="573"/>
      <c r="L9" s="573"/>
      <c r="M9" s="573"/>
      <c r="N9" s="573"/>
      <c r="O9" s="573"/>
      <c r="P9" s="574"/>
      <c r="Q9" s="280"/>
    </row>
    <row r="10" spans="1:17" s="132" customFormat="1" ht="21" customHeight="1" x14ac:dyDescent="0.2">
      <c r="A10" s="554"/>
      <c r="B10" s="555"/>
      <c r="C10" s="555"/>
      <c r="D10" s="555"/>
      <c r="E10" s="555"/>
      <c r="F10" s="555"/>
      <c r="G10" s="556"/>
      <c r="H10" s="24">
        <f>H12+H18+H20+H22+H26+H27+H24+H25+H26+H17+H19+H21+H23+H30</f>
        <v>281.39</v>
      </c>
      <c r="I10" s="24">
        <f t="shared" ref="I10:N10" si="0">I12+I18+I20+I22+I26+I27+I24+I25+I26+I17+I19+I21+I23+I30</f>
        <v>605.17200000000003</v>
      </c>
      <c r="J10" s="24">
        <f t="shared" si="0"/>
        <v>248.88</v>
      </c>
      <c r="K10" s="24">
        <f t="shared" si="0"/>
        <v>249.6</v>
      </c>
      <c r="L10" s="24">
        <f t="shared" si="0"/>
        <v>1407.97</v>
      </c>
      <c r="M10" s="24">
        <f t="shared" si="0"/>
        <v>282.52999999999997</v>
      </c>
      <c r="N10" s="24">
        <f t="shared" si="0"/>
        <v>287.80000000000007</v>
      </c>
      <c r="O10" s="24">
        <f t="shared" ref="O10" si="1">O12+O18+O20+O22+O26+O27+O24+O25+O26+O17+O19+O21+O23+O30</f>
        <v>309.70000000000005</v>
      </c>
      <c r="P10" s="24">
        <f>P12+P18+P20+P22+P26+P27+P24+P25+P26+P17+P19+P21+P23+P30</f>
        <v>3673.0420000000004</v>
      </c>
      <c r="Q10" s="281"/>
    </row>
    <row r="11" spans="1:17" ht="20.25" customHeight="1" x14ac:dyDescent="0.2">
      <c r="A11" s="553" t="s">
        <v>14</v>
      </c>
      <c r="B11" s="503"/>
      <c r="C11" s="503"/>
      <c r="D11" s="503"/>
      <c r="E11" s="503"/>
      <c r="F11" s="127"/>
      <c r="G11" s="127"/>
      <c r="H11" s="128"/>
      <c r="I11" s="128"/>
      <c r="J11" s="128"/>
      <c r="K11" s="128"/>
      <c r="L11" s="128"/>
      <c r="M11" s="128"/>
      <c r="N11" s="128"/>
      <c r="O11" s="128"/>
      <c r="P11" s="128"/>
      <c r="Q11" s="282"/>
    </row>
    <row r="12" spans="1:17" ht="21" customHeight="1" x14ac:dyDescent="0.2">
      <c r="A12" s="578" t="s">
        <v>97</v>
      </c>
      <c r="B12" s="600" t="s">
        <v>177</v>
      </c>
      <c r="C12" s="597" t="s">
        <v>32</v>
      </c>
      <c r="D12" s="575" t="s">
        <v>39</v>
      </c>
      <c r="E12" s="575" t="s">
        <v>25</v>
      </c>
      <c r="F12" s="290" t="s">
        <v>136</v>
      </c>
      <c r="G12" s="25">
        <v>244</v>
      </c>
      <c r="H12" s="32">
        <f>H13+H14+H15+H16</f>
        <v>35.54</v>
      </c>
      <c r="I12" s="32">
        <f t="shared" ref="I12:M12" si="2">I13+I14+I15+I16</f>
        <v>84.084000000000003</v>
      </c>
      <c r="J12" s="32">
        <f t="shared" si="2"/>
        <v>0</v>
      </c>
      <c r="K12" s="32">
        <f t="shared" si="2"/>
        <v>139.59</v>
      </c>
      <c r="L12" s="32">
        <f t="shared" si="2"/>
        <v>177</v>
      </c>
      <c r="M12" s="32">
        <f t="shared" si="2"/>
        <v>173.29999999999998</v>
      </c>
      <c r="N12" s="32">
        <f t="shared" ref="N12:O12" si="3">N13+N14+N15+N16</f>
        <v>177.9</v>
      </c>
      <c r="O12" s="32">
        <f t="shared" si="3"/>
        <v>184.8</v>
      </c>
      <c r="P12" s="32">
        <f>P13+P14+P15+P16</f>
        <v>972.21400000000017</v>
      </c>
      <c r="Q12" s="594" t="s">
        <v>66</v>
      </c>
    </row>
    <row r="13" spans="1:17" ht="21" customHeight="1" x14ac:dyDescent="0.2">
      <c r="A13" s="579"/>
      <c r="B13" s="601"/>
      <c r="C13" s="598"/>
      <c r="D13" s="576"/>
      <c r="E13" s="576"/>
      <c r="F13" s="33" t="s">
        <v>131</v>
      </c>
      <c r="G13" s="34">
        <v>244</v>
      </c>
      <c r="H13" s="35">
        <v>35.5</v>
      </c>
      <c r="I13" s="35">
        <v>84</v>
      </c>
      <c r="J13" s="35"/>
      <c r="K13" s="35"/>
      <c r="L13" s="35"/>
      <c r="M13" s="35"/>
      <c r="N13" s="35"/>
      <c r="O13" s="35"/>
      <c r="P13" s="343">
        <f>H13+I13+J13+K13+L13+M13+N13+O13</f>
        <v>119.5</v>
      </c>
      <c r="Q13" s="595"/>
    </row>
    <row r="14" spans="1:17" ht="21" customHeight="1" x14ac:dyDescent="0.2">
      <c r="A14" s="579"/>
      <c r="B14" s="601"/>
      <c r="C14" s="598"/>
      <c r="D14" s="577"/>
      <c r="E14" s="577"/>
      <c r="F14" s="36" t="s">
        <v>132</v>
      </c>
      <c r="G14" s="37">
        <v>244</v>
      </c>
      <c r="H14" s="38">
        <v>0.04</v>
      </c>
      <c r="I14" s="38">
        <f>0.05+0.034</f>
        <v>8.4000000000000005E-2</v>
      </c>
      <c r="J14" s="38"/>
      <c r="K14" s="38"/>
      <c r="L14" s="38"/>
      <c r="M14" s="38"/>
      <c r="N14" s="38"/>
      <c r="O14" s="38"/>
      <c r="P14" s="344">
        <f t="shared" ref="P14:P26" si="4">H14+I14+J14+K14+L14+M14+N14+O14</f>
        <v>0.124</v>
      </c>
      <c r="Q14" s="595"/>
    </row>
    <row r="15" spans="1:17" ht="21" customHeight="1" x14ac:dyDescent="0.2">
      <c r="A15" s="579"/>
      <c r="B15" s="601"/>
      <c r="C15" s="598"/>
      <c r="D15" s="223"/>
      <c r="E15" s="223"/>
      <c r="F15" s="33" t="s">
        <v>164</v>
      </c>
      <c r="G15" s="34">
        <v>244</v>
      </c>
      <c r="H15" s="35"/>
      <c r="I15" s="35"/>
      <c r="J15" s="35"/>
      <c r="K15" s="35">
        <v>138.12</v>
      </c>
      <c r="L15" s="35">
        <v>174.85</v>
      </c>
      <c r="M15" s="35">
        <v>171.2</v>
      </c>
      <c r="N15" s="35">
        <v>177.9</v>
      </c>
      <c r="O15" s="35">
        <v>184.8</v>
      </c>
      <c r="P15" s="331">
        <f t="shared" si="4"/>
        <v>846.87000000000012</v>
      </c>
      <c r="Q15" s="595"/>
    </row>
    <row r="16" spans="1:17" ht="21" customHeight="1" x14ac:dyDescent="0.2">
      <c r="A16" s="580"/>
      <c r="B16" s="602"/>
      <c r="C16" s="598"/>
      <c r="D16" s="223"/>
      <c r="E16" s="223"/>
      <c r="F16" s="36" t="s">
        <v>165</v>
      </c>
      <c r="G16" s="37">
        <v>244</v>
      </c>
      <c r="H16" s="38"/>
      <c r="I16" s="38"/>
      <c r="J16" s="38"/>
      <c r="K16" s="38">
        <v>1.47</v>
      </c>
      <c r="L16" s="38">
        <v>2.15</v>
      </c>
      <c r="M16" s="38">
        <v>2.1</v>
      </c>
      <c r="N16" s="38"/>
      <c r="O16" s="38"/>
      <c r="P16" s="344">
        <f t="shared" si="4"/>
        <v>5.7200000000000006</v>
      </c>
      <c r="Q16" s="595"/>
    </row>
    <row r="17" spans="1:351" ht="20.25" customHeight="1" x14ac:dyDescent="0.2">
      <c r="A17" s="581" t="s">
        <v>98</v>
      </c>
      <c r="B17" s="583" t="s">
        <v>33</v>
      </c>
      <c r="C17" s="598"/>
      <c r="D17" s="585" t="s">
        <v>39</v>
      </c>
      <c r="E17" s="585" t="s">
        <v>26</v>
      </c>
      <c r="F17" s="292" t="s">
        <v>133</v>
      </c>
      <c r="G17" s="185">
        <v>244</v>
      </c>
      <c r="H17" s="186">
        <f>85.95-50</f>
        <v>35.950000000000003</v>
      </c>
      <c r="I17" s="186">
        <v>73.27</v>
      </c>
      <c r="J17" s="187"/>
      <c r="K17" s="187"/>
      <c r="L17" s="187"/>
      <c r="M17" s="187"/>
      <c r="N17" s="187"/>
      <c r="O17" s="187"/>
      <c r="P17" s="331">
        <f t="shared" si="4"/>
        <v>109.22</v>
      </c>
      <c r="Q17" s="595"/>
    </row>
    <row r="18" spans="1:351" ht="20.25" customHeight="1" x14ac:dyDescent="0.2">
      <c r="A18" s="582"/>
      <c r="B18" s="584"/>
      <c r="C18" s="598"/>
      <c r="D18" s="586"/>
      <c r="E18" s="586"/>
      <c r="F18" s="294" t="s">
        <v>122</v>
      </c>
      <c r="G18" s="291">
        <v>244</v>
      </c>
      <c r="H18" s="184"/>
      <c r="I18" s="184"/>
      <c r="J18" s="184">
        <v>23.8</v>
      </c>
      <c r="K18" s="184">
        <v>89.49</v>
      </c>
      <c r="L18" s="184">
        <v>3.27</v>
      </c>
      <c r="M18" s="184">
        <v>69.430000000000007</v>
      </c>
      <c r="N18" s="184">
        <v>63.2</v>
      </c>
      <c r="O18" s="184">
        <v>82.8</v>
      </c>
      <c r="P18" s="237">
        <f t="shared" si="4"/>
        <v>331.99</v>
      </c>
      <c r="Q18" s="595"/>
    </row>
    <row r="19" spans="1:351" ht="20.25" customHeight="1" x14ac:dyDescent="0.2">
      <c r="A19" s="578" t="s">
        <v>99</v>
      </c>
      <c r="B19" s="603" t="s">
        <v>34</v>
      </c>
      <c r="C19" s="598"/>
      <c r="D19" s="585" t="s">
        <v>39</v>
      </c>
      <c r="E19" s="585" t="s">
        <v>25</v>
      </c>
      <c r="F19" s="292" t="s">
        <v>133</v>
      </c>
      <c r="G19" s="185">
        <v>244</v>
      </c>
      <c r="H19" s="186">
        <f>50+50+99.9-20</f>
        <v>179.9</v>
      </c>
      <c r="I19" s="186"/>
      <c r="J19" s="186"/>
      <c r="K19" s="186"/>
      <c r="L19" s="186"/>
      <c r="M19" s="186"/>
      <c r="N19" s="186"/>
      <c r="O19" s="186"/>
      <c r="P19" s="216">
        <f t="shared" si="4"/>
        <v>179.9</v>
      </c>
      <c r="Q19" s="595"/>
    </row>
    <row r="20" spans="1:351" ht="20.25" customHeight="1" x14ac:dyDescent="0.2">
      <c r="A20" s="580"/>
      <c r="B20" s="604"/>
      <c r="C20" s="598"/>
      <c r="D20" s="586"/>
      <c r="E20" s="586"/>
      <c r="F20" s="294" t="s">
        <v>122</v>
      </c>
      <c r="G20" s="291">
        <v>244</v>
      </c>
      <c r="H20" s="184"/>
      <c r="I20" s="184"/>
      <c r="J20" s="184">
        <v>90</v>
      </c>
      <c r="K20" s="184"/>
      <c r="L20" s="184">
        <v>13.9</v>
      </c>
      <c r="M20" s="184">
        <v>24.6</v>
      </c>
      <c r="N20" s="184">
        <v>27.1</v>
      </c>
      <c r="O20" s="184">
        <v>27.1</v>
      </c>
      <c r="P20" s="237">
        <f t="shared" si="4"/>
        <v>182.7</v>
      </c>
      <c r="Q20" s="595"/>
    </row>
    <row r="21" spans="1:351" ht="20.25" customHeight="1" x14ac:dyDescent="0.2">
      <c r="A21" s="578" t="s">
        <v>100</v>
      </c>
      <c r="B21" s="603" t="s">
        <v>58</v>
      </c>
      <c r="C21" s="598"/>
      <c r="D21" s="585" t="s">
        <v>39</v>
      </c>
      <c r="E21" s="585" t="s">
        <v>25</v>
      </c>
      <c r="F21" s="292" t="s">
        <v>133</v>
      </c>
      <c r="G21" s="185">
        <v>244</v>
      </c>
      <c r="H21" s="186">
        <v>7</v>
      </c>
      <c r="I21" s="186"/>
      <c r="J21" s="186"/>
      <c r="K21" s="186"/>
      <c r="L21" s="186"/>
      <c r="M21" s="186"/>
      <c r="N21" s="186"/>
      <c r="O21" s="186"/>
      <c r="P21" s="216">
        <f t="shared" si="4"/>
        <v>7</v>
      </c>
      <c r="Q21" s="595"/>
      <c r="LI21" s="142"/>
      <c r="LJ21" s="142"/>
      <c r="LK21" s="142"/>
      <c r="LL21" s="142"/>
      <c r="LM21" s="142"/>
      <c r="LN21" s="142"/>
      <c r="LO21" s="142"/>
      <c r="LP21" s="142"/>
      <c r="LQ21" s="142"/>
      <c r="LR21" s="142"/>
      <c r="LS21" s="142"/>
      <c r="LT21" s="142"/>
      <c r="LU21" s="142"/>
      <c r="LV21" s="142"/>
      <c r="LW21" s="142"/>
      <c r="LX21" s="142"/>
      <c r="LY21" s="142"/>
      <c r="LZ21" s="142"/>
      <c r="MA21" s="142"/>
      <c r="MB21" s="142"/>
      <c r="MC21" s="142"/>
      <c r="MD21" s="142"/>
      <c r="ME21" s="142"/>
      <c r="MF21" s="142"/>
      <c r="MG21" s="142"/>
      <c r="MH21" s="142"/>
      <c r="MI21" s="142"/>
      <c r="MJ21" s="142"/>
      <c r="MK21" s="142"/>
      <c r="ML21" s="142"/>
      <c r="MM21" s="142"/>
    </row>
    <row r="22" spans="1:351" ht="20.25" customHeight="1" x14ac:dyDescent="0.2">
      <c r="A22" s="580"/>
      <c r="B22" s="604"/>
      <c r="C22" s="598"/>
      <c r="D22" s="586"/>
      <c r="E22" s="586"/>
      <c r="F22" s="294" t="s">
        <v>122</v>
      </c>
      <c r="G22" s="291">
        <v>244</v>
      </c>
      <c r="H22" s="184"/>
      <c r="I22" s="184"/>
      <c r="J22" s="184">
        <v>21.45</v>
      </c>
      <c r="K22" s="184">
        <v>20.52</v>
      </c>
      <c r="L22" s="184">
        <v>52.35</v>
      </c>
      <c r="M22" s="184">
        <v>5.2</v>
      </c>
      <c r="N22" s="184">
        <v>9.6</v>
      </c>
      <c r="O22" s="184">
        <v>5</v>
      </c>
      <c r="P22" s="344">
        <f t="shared" si="4"/>
        <v>114.11999999999999</v>
      </c>
      <c r="Q22" s="595"/>
      <c r="LI22" s="142"/>
      <c r="LJ22" s="142"/>
      <c r="LK22" s="142"/>
      <c r="LL22" s="142"/>
      <c r="LM22" s="142"/>
      <c r="LN22" s="142"/>
      <c r="LO22" s="142"/>
      <c r="LP22" s="142"/>
      <c r="LQ22" s="142"/>
      <c r="LR22" s="142"/>
      <c r="LS22" s="142"/>
      <c r="LT22" s="142"/>
      <c r="LU22" s="142"/>
      <c r="LV22" s="142"/>
      <c r="LW22" s="142"/>
      <c r="LX22" s="142"/>
      <c r="LY22" s="142"/>
      <c r="LZ22" s="142"/>
      <c r="MA22" s="142"/>
      <c r="MB22" s="142"/>
      <c r="MC22" s="142"/>
      <c r="MD22" s="142"/>
      <c r="ME22" s="142"/>
      <c r="MF22" s="142"/>
      <c r="MG22" s="142"/>
      <c r="MH22" s="142"/>
      <c r="MI22" s="142"/>
      <c r="MJ22" s="142"/>
      <c r="MK22" s="142"/>
      <c r="ML22" s="142"/>
      <c r="MM22" s="142"/>
    </row>
    <row r="23" spans="1:351" ht="20.25" customHeight="1" x14ac:dyDescent="0.2">
      <c r="A23" s="578" t="s">
        <v>101</v>
      </c>
      <c r="B23" s="587" t="s">
        <v>59</v>
      </c>
      <c r="C23" s="598"/>
      <c r="D23" s="585" t="s">
        <v>39</v>
      </c>
      <c r="E23" s="585" t="s">
        <v>25</v>
      </c>
      <c r="F23" s="292" t="s">
        <v>133</v>
      </c>
      <c r="G23" s="185">
        <v>244</v>
      </c>
      <c r="H23" s="186">
        <v>16</v>
      </c>
      <c r="I23" s="186"/>
      <c r="J23" s="186"/>
      <c r="K23" s="186"/>
      <c r="L23" s="186"/>
      <c r="M23" s="186"/>
      <c r="N23" s="186"/>
      <c r="O23" s="186"/>
      <c r="P23" s="331">
        <f t="shared" si="4"/>
        <v>16</v>
      </c>
      <c r="Q23" s="595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  <c r="KI23" s="142"/>
      <c r="KJ23" s="142"/>
      <c r="KK23" s="142"/>
      <c r="KL23" s="142"/>
      <c r="KM23" s="142"/>
      <c r="KN23" s="142"/>
      <c r="KO23" s="142"/>
      <c r="KP23" s="142"/>
      <c r="KQ23" s="142"/>
      <c r="KR23" s="142"/>
      <c r="KS23" s="142"/>
      <c r="KT23" s="142"/>
      <c r="KU23" s="142"/>
      <c r="KV23" s="142"/>
      <c r="KW23" s="142"/>
      <c r="KX23" s="142"/>
      <c r="KY23" s="142"/>
      <c r="KZ23" s="142"/>
      <c r="LA23" s="142"/>
      <c r="LB23" s="142"/>
      <c r="LC23" s="142"/>
      <c r="LD23" s="142"/>
      <c r="LE23" s="142"/>
      <c r="LF23" s="142"/>
      <c r="LG23" s="142"/>
      <c r="LH23" s="142"/>
      <c r="LI23" s="142"/>
      <c r="LJ23" s="142"/>
      <c r="LK23" s="142"/>
      <c r="LL23" s="142"/>
      <c r="LM23" s="142"/>
      <c r="LN23" s="142"/>
      <c r="LO23" s="142"/>
      <c r="LP23" s="142"/>
      <c r="LQ23" s="142"/>
      <c r="LR23" s="142"/>
      <c r="LS23" s="142"/>
      <c r="LT23" s="142"/>
      <c r="LU23" s="142"/>
      <c r="LV23" s="142"/>
      <c r="LW23" s="142"/>
      <c r="LX23" s="142"/>
      <c r="LY23" s="142"/>
      <c r="LZ23" s="142"/>
      <c r="MA23" s="142"/>
      <c r="MB23" s="142"/>
      <c r="MC23" s="142"/>
      <c r="MD23" s="142"/>
      <c r="ME23" s="142"/>
      <c r="MF23" s="142"/>
      <c r="MG23" s="142"/>
      <c r="MH23" s="142"/>
      <c r="MI23" s="142"/>
      <c r="MJ23" s="142"/>
      <c r="MK23" s="142"/>
      <c r="ML23" s="142"/>
      <c r="MM23" s="142"/>
    </row>
    <row r="24" spans="1:351" ht="20.25" customHeight="1" x14ac:dyDescent="0.2">
      <c r="A24" s="580"/>
      <c r="B24" s="587"/>
      <c r="C24" s="598"/>
      <c r="D24" s="586"/>
      <c r="E24" s="586"/>
      <c r="F24" s="294" t="s">
        <v>122</v>
      </c>
      <c r="G24" s="291">
        <v>244</v>
      </c>
      <c r="H24" s="184"/>
      <c r="I24" s="184"/>
      <c r="J24" s="184"/>
      <c r="K24" s="184"/>
      <c r="L24" s="184">
        <v>10</v>
      </c>
      <c r="M24" s="184">
        <v>10</v>
      </c>
      <c r="N24" s="184">
        <v>10</v>
      </c>
      <c r="O24" s="184">
        <v>10</v>
      </c>
      <c r="P24" s="237">
        <f t="shared" si="4"/>
        <v>40</v>
      </c>
      <c r="Q24" s="595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  <c r="KI24" s="142"/>
      <c r="KJ24" s="142"/>
      <c r="KK24" s="142"/>
      <c r="KL24" s="142"/>
      <c r="KM24" s="142"/>
      <c r="KN24" s="142"/>
      <c r="KO24" s="142"/>
      <c r="KP24" s="142"/>
      <c r="KQ24" s="142"/>
      <c r="KR24" s="142"/>
      <c r="KS24" s="142"/>
      <c r="KT24" s="142"/>
      <c r="KU24" s="142"/>
      <c r="KV24" s="142"/>
      <c r="KW24" s="142"/>
      <c r="KX24" s="142"/>
      <c r="KY24" s="142"/>
      <c r="KZ24" s="142"/>
      <c r="LA24" s="142"/>
      <c r="LB24" s="142"/>
      <c r="LC24" s="142"/>
      <c r="LD24" s="142"/>
      <c r="LE24" s="142"/>
      <c r="LF24" s="142"/>
      <c r="LG24" s="142"/>
      <c r="LH24" s="142"/>
      <c r="LI24" s="142"/>
      <c r="LJ24" s="142"/>
      <c r="LK24" s="142"/>
      <c r="LL24" s="142"/>
      <c r="LM24" s="142"/>
      <c r="LN24" s="142"/>
      <c r="LO24" s="142"/>
      <c r="LP24" s="142"/>
      <c r="LQ24" s="142"/>
      <c r="LR24" s="142"/>
      <c r="LS24" s="142"/>
      <c r="LT24" s="142"/>
      <c r="LU24" s="142"/>
      <c r="LV24" s="142"/>
      <c r="LW24" s="142"/>
      <c r="LX24" s="142"/>
      <c r="LY24" s="142"/>
      <c r="LZ24" s="142"/>
      <c r="MA24" s="142"/>
      <c r="MB24" s="142"/>
      <c r="MC24" s="142"/>
      <c r="MD24" s="142"/>
      <c r="ME24" s="142"/>
      <c r="MF24" s="142"/>
      <c r="MG24" s="142"/>
      <c r="MH24" s="142"/>
      <c r="MI24" s="142"/>
      <c r="MJ24" s="142"/>
      <c r="MK24" s="142"/>
      <c r="ML24" s="142"/>
      <c r="MM24" s="142"/>
    </row>
    <row r="25" spans="1:351" ht="30.75" customHeight="1" x14ac:dyDescent="0.2">
      <c r="A25" s="283" t="s">
        <v>102</v>
      </c>
      <c r="B25" s="188" t="s">
        <v>65</v>
      </c>
      <c r="C25" s="598"/>
      <c r="D25" s="28" t="s">
        <v>39</v>
      </c>
      <c r="E25" s="28" t="s">
        <v>25</v>
      </c>
      <c r="F25" s="28" t="s">
        <v>122</v>
      </c>
      <c r="G25" s="29">
        <v>244</v>
      </c>
      <c r="H25" s="30">
        <v>7</v>
      </c>
      <c r="I25" s="30"/>
      <c r="J25" s="30"/>
      <c r="K25" s="30"/>
      <c r="L25" s="30"/>
      <c r="M25" s="30"/>
      <c r="N25" s="30"/>
      <c r="O25" s="30"/>
      <c r="P25" s="345">
        <f t="shared" si="4"/>
        <v>7</v>
      </c>
      <c r="Q25" s="595"/>
      <c r="R25" s="137"/>
      <c r="S25" s="209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IY25" s="142"/>
      <c r="IZ25" s="142"/>
      <c r="JA25" s="142"/>
      <c r="JB25" s="142"/>
      <c r="JC25" s="142"/>
      <c r="JD25" s="142"/>
      <c r="JE25" s="142"/>
      <c r="JF25" s="142"/>
      <c r="JG25" s="142"/>
      <c r="JH25" s="142"/>
      <c r="JI25" s="142"/>
      <c r="JJ25" s="142"/>
      <c r="JK25" s="142"/>
      <c r="JL25" s="142"/>
      <c r="JM25" s="142"/>
      <c r="JN25" s="142"/>
      <c r="JO25" s="142"/>
      <c r="JP25" s="142"/>
      <c r="JQ25" s="142"/>
      <c r="JR25" s="142"/>
      <c r="JS25" s="142"/>
      <c r="JT25" s="142"/>
      <c r="JU25" s="142"/>
      <c r="JV25" s="142"/>
      <c r="JW25" s="142"/>
      <c r="JX25" s="142"/>
      <c r="JY25" s="142"/>
      <c r="JZ25" s="142"/>
      <c r="KA25" s="142"/>
      <c r="KB25" s="142"/>
      <c r="KC25" s="142"/>
      <c r="KD25" s="142"/>
      <c r="KE25" s="142"/>
      <c r="KF25" s="142"/>
      <c r="KG25" s="142"/>
      <c r="KH25" s="142"/>
      <c r="KI25" s="142"/>
      <c r="KJ25" s="142"/>
      <c r="KK25" s="142"/>
      <c r="KL25" s="142"/>
      <c r="KM25" s="142"/>
      <c r="KN25" s="142"/>
      <c r="KO25" s="142"/>
      <c r="KP25" s="142"/>
      <c r="KQ25" s="142"/>
      <c r="KR25" s="142"/>
      <c r="KS25" s="142"/>
      <c r="KT25" s="142"/>
      <c r="KU25" s="142"/>
      <c r="KV25" s="142"/>
      <c r="KW25" s="142"/>
      <c r="KX25" s="142"/>
      <c r="KY25" s="142"/>
      <c r="KZ25" s="142"/>
      <c r="LA25" s="142"/>
      <c r="LB25" s="142"/>
      <c r="LC25" s="142"/>
      <c r="LD25" s="142"/>
      <c r="LE25" s="142"/>
      <c r="LF25" s="142"/>
      <c r="LG25" s="142"/>
      <c r="LH25" s="142"/>
      <c r="LI25" s="142"/>
      <c r="LJ25" s="142"/>
      <c r="LK25" s="142"/>
      <c r="LL25" s="142"/>
      <c r="LM25" s="142"/>
      <c r="LN25" s="142"/>
      <c r="LO25" s="142"/>
      <c r="LP25" s="142"/>
      <c r="LQ25" s="142"/>
      <c r="LR25" s="142"/>
      <c r="LS25" s="142"/>
      <c r="LT25" s="142"/>
      <c r="LU25" s="142"/>
      <c r="LV25" s="142"/>
      <c r="LW25" s="142"/>
      <c r="LX25" s="142"/>
      <c r="LY25" s="142"/>
      <c r="LZ25" s="142"/>
      <c r="MA25" s="142"/>
      <c r="MB25" s="142"/>
      <c r="MC25" s="142"/>
      <c r="MD25" s="142"/>
      <c r="ME25" s="142"/>
      <c r="MF25" s="142"/>
      <c r="MG25" s="142"/>
      <c r="MH25" s="142"/>
      <c r="MI25" s="142"/>
      <c r="MJ25" s="142"/>
      <c r="MK25" s="142"/>
      <c r="ML25" s="142"/>
      <c r="MM25" s="142"/>
    </row>
    <row r="26" spans="1:351" ht="20.25" customHeight="1" x14ac:dyDescent="0.2">
      <c r="A26" s="283" t="s">
        <v>103</v>
      </c>
      <c r="B26" s="31" t="s">
        <v>27</v>
      </c>
      <c r="C26" s="598"/>
      <c r="D26" s="28" t="s">
        <v>39</v>
      </c>
      <c r="E26" s="28" t="s">
        <v>25</v>
      </c>
      <c r="F26" s="28" t="s">
        <v>122</v>
      </c>
      <c r="G26" s="29">
        <v>244</v>
      </c>
      <c r="H26" s="30"/>
      <c r="I26" s="30"/>
      <c r="J26" s="30"/>
      <c r="K26" s="30"/>
      <c r="L26" s="30"/>
      <c r="M26" s="30"/>
      <c r="N26" s="30"/>
      <c r="O26" s="30"/>
      <c r="P26" s="346">
        <f t="shared" si="4"/>
        <v>0</v>
      </c>
      <c r="Q26" s="595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  <c r="KJ26" s="142"/>
      <c r="KK26" s="142"/>
      <c r="KL26" s="142"/>
      <c r="KM26" s="142"/>
      <c r="KN26" s="142"/>
      <c r="KO26" s="142"/>
      <c r="KP26" s="142"/>
      <c r="KQ26" s="142"/>
      <c r="KR26" s="142"/>
      <c r="KS26" s="142"/>
      <c r="KT26" s="142"/>
      <c r="KU26" s="142"/>
      <c r="KV26" s="142"/>
      <c r="KW26" s="142"/>
      <c r="KX26" s="142"/>
      <c r="KY26" s="142"/>
      <c r="KZ26" s="142"/>
      <c r="LA26" s="142"/>
      <c r="LB26" s="142"/>
      <c r="LC26" s="142"/>
      <c r="LD26" s="142"/>
      <c r="LE26" s="142"/>
      <c r="LF26" s="142"/>
      <c r="LG26" s="142"/>
      <c r="LH26" s="142"/>
      <c r="LI26" s="142"/>
      <c r="LJ26" s="142"/>
      <c r="LK26" s="142"/>
      <c r="LL26" s="142"/>
      <c r="LM26" s="142"/>
      <c r="LN26" s="142"/>
      <c r="LO26" s="142"/>
      <c r="LP26" s="142"/>
      <c r="LQ26" s="142"/>
      <c r="LR26" s="142"/>
      <c r="LS26" s="142"/>
      <c r="LT26" s="142"/>
      <c r="LU26" s="142"/>
      <c r="LV26" s="142"/>
      <c r="LW26" s="142"/>
      <c r="LX26" s="142"/>
      <c r="LY26" s="142"/>
      <c r="LZ26" s="142"/>
      <c r="MA26" s="142"/>
      <c r="MB26" s="142"/>
      <c r="MC26" s="142"/>
      <c r="MD26" s="142"/>
      <c r="ME26" s="142"/>
      <c r="MF26" s="142"/>
      <c r="MG26" s="142"/>
      <c r="MH26" s="142"/>
      <c r="MI26" s="142"/>
      <c r="MJ26" s="142"/>
      <c r="MK26" s="142"/>
      <c r="ML26" s="142"/>
      <c r="MM26" s="142"/>
    </row>
    <row r="27" spans="1:351" ht="20.25" customHeight="1" x14ac:dyDescent="0.2">
      <c r="A27" s="578" t="s">
        <v>104</v>
      </c>
      <c r="B27" s="588" t="s">
        <v>96</v>
      </c>
      <c r="C27" s="598"/>
      <c r="D27" s="575" t="s">
        <v>39</v>
      </c>
      <c r="E27" s="575" t="s">
        <v>25</v>
      </c>
      <c r="F27" s="290" t="s">
        <v>136</v>
      </c>
      <c r="G27" s="25">
        <v>244</v>
      </c>
      <c r="H27" s="32">
        <f>H28+H29</f>
        <v>0</v>
      </c>
      <c r="I27" s="32">
        <f>I28+I29</f>
        <v>447.81800000000004</v>
      </c>
      <c r="J27" s="32">
        <f>J28+J29</f>
        <v>113.63</v>
      </c>
      <c r="K27" s="32">
        <f>K28+K29</f>
        <v>0</v>
      </c>
      <c r="L27" s="32">
        <v>0</v>
      </c>
      <c r="M27" s="32">
        <v>0</v>
      </c>
      <c r="N27" s="32">
        <v>0</v>
      </c>
      <c r="O27" s="32">
        <v>0</v>
      </c>
      <c r="P27" s="32">
        <f t="shared" ref="P27:P32" si="5">H27+I27+J27+K27+L27+M27+N27+O27</f>
        <v>561.44800000000009</v>
      </c>
      <c r="Q27" s="59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IR27" s="142"/>
      <c r="IY27" s="142"/>
      <c r="IZ27" s="142"/>
      <c r="JA27" s="142"/>
      <c r="JB27" s="142"/>
      <c r="JC27" s="142"/>
      <c r="JD27" s="142"/>
      <c r="JE27" s="142"/>
      <c r="JF27" s="142"/>
      <c r="JG27" s="142"/>
      <c r="JH27" s="142"/>
      <c r="JI27" s="142"/>
      <c r="JJ27" s="142"/>
      <c r="JK27" s="142"/>
      <c r="JL27" s="142"/>
      <c r="JM27" s="142"/>
      <c r="JN27" s="142"/>
      <c r="JO27" s="142"/>
      <c r="JP27" s="142"/>
      <c r="JQ27" s="142"/>
      <c r="JR27" s="142"/>
      <c r="JS27" s="142"/>
      <c r="JT27" s="142"/>
      <c r="JU27" s="142"/>
      <c r="JV27" s="142"/>
      <c r="JW27" s="142"/>
      <c r="JX27" s="142"/>
      <c r="JY27" s="142"/>
      <c r="JZ27" s="142"/>
      <c r="KA27" s="142"/>
      <c r="KB27" s="142"/>
      <c r="KC27" s="142"/>
      <c r="KD27" s="142"/>
      <c r="KE27" s="142"/>
      <c r="KF27" s="142"/>
      <c r="KG27" s="142"/>
      <c r="KH27" s="142"/>
      <c r="KI27" s="142"/>
      <c r="KJ27" s="142"/>
      <c r="KK27" s="142"/>
      <c r="KL27" s="142"/>
      <c r="KM27" s="142"/>
      <c r="KN27" s="142"/>
      <c r="KO27" s="142"/>
      <c r="KP27" s="142"/>
      <c r="KQ27" s="142"/>
      <c r="KR27" s="142"/>
      <c r="KS27" s="142"/>
      <c r="KT27" s="142"/>
      <c r="KU27" s="142"/>
      <c r="KV27" s="142"/>
      <c r="KW27" s="142"/>
      <c r="KX27" s="142"/>
      <c r="KY27" s="142"/>
      <c r="KZ27" s="142"/>
      <c r="LA27" s="142"/>
      <c r="LB27" s="142"/>
      <c r="LC27" s="142"/>
      <c r="LD27" s="142"/>
      <c r="LE27" s="142"/>
      <c r="LF27" s="142"/>
      <c r="LG27" s="142"/>
      <c r="LH27" s="142"/>
      <c r="LI27" s="142"/>
      <c r="LJ27" s="142"/>
      <c r="LK27" s="142"/>
      <c r="LL27" s="142"/>
      <c r="LM27" s="142"/>
      <c r="LN27" s="142"/>
      <c r="LO27" s="142"/>
      <c r="LP27" s="142"/>
      <c r="LQ27" s="142"/>
      <c r="LR27" s="142"/>
      <c r="LS27" s="142"/>
      <c r="LT27" s="142"/>
      <c r="LU27" s="142"/>
      <c r="LV27" s="142"/>
      <c r="LW27" s="142"/>
      <c r="LX27" s="142"/>
      <c r="LY27" s="142"/>
      <c r="LZ27" s="142"/>
      <c r="MA27" s="142"/>
      <c r="MB27" s="142"/>
      <c r="MC27" s="142"/>
      <c r="MD27" s="142"/>
      <c r="ME27" s="142"/>
      <c r="MF27" s="142"/>
      <c r="MG27" s="142"/>
      <c r="MH27" s="142"/>
      <c r="MI27" s="142"/>
      <c r="MJ27" s="142"/>
      <c r="MK27" s="142"/>
      <c r="ML27" s="142"/>
      <c r="MM27" s="142"/>
    </row>
    <row r="28" spans="1:351" s="21" customFormat="1" ht="20.25" customHeight="1" x14ac:dyDescent="0.2">
      <c r="A28" s="579"/>
      <c r="B28" s="589"/>
      <c r="C28" s="598"/>
      <c r="D28" s="576"/>
      <c r="E28" s="576"/>
      <c r="F28" s="33" t="s">
        <v>134</v>
      </c>
      <c r="G28" s="34">
        <v>244</v>
      </c>
      <c r="H28" s="35"/>
      <c r="I28" s="35">
        <v>434.77431000000001</v>
      </c>
      <c r="J28" s="35">
        <v>112.5</v>
      </c>
      <c r="K28" s="35"/>
      <c r="L28" s="35"/>
      <c r="M28" s="35"/>
      <c r="N28" s="35"/>
      <c r="O28" s="35"/>
      <c r="P28" s="35">
        <f t="shared" si="5"/>
        <v>547.27431000000001</v>
      </c>
      <c r="Q28" s="595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</row>
    <row r="29" spans="1:351" ht="20.25" customHeight="1" x14ac:dyDescent="0.2">
      <c r="A29" s="580"/>
      <c r="B29" s="590"/>
      <c r="C29" s="599"/>
      <c r="D29" s="577"/>
      <c r="E29" s="577"/>
      <c r="F29" s="36" t="s">
        <v>135</v>
      </c>
      <c r="G29" s="37">
        <v>244</v>
      </c>
      <c r="H29" s="38"/>
      <c r="I29" s="38">
        <v>13.04369</v>
      </c>
      <c r="J29" s="38">
        <v>1.1299999999999999</v>
      </c>
      <c r="K29" s="38"/>
      <c r="L29" s="38"/>
      <c r="M29" s="38"/>
      <c r="N29" s="38"/>
      <c r="O29" s="38"/>
      <c r="P29" s="35">
        <f t="shared" si="5"/>
        <v>14.173690000000001</v>
      </c>
      <c r="Q29" s="595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IS29" s="142"/>
      <c r="IT29" s="142"/>
      <c r="IU29" s="142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  <c r="JF29" s="142"/>
      <c r="JG29" s="142"/>
      <c r="JH29" s="142"/>
      <c r="JI29" s="142"/>
      <c r="JJ29" s="142"/>
      <c r="JK29" s="142"/>
      <c r="JL29" s="142"/>
      <c r="JM29" s="142"/>
      <c r="JN29" s="142"/>
      <c r="JO29" s="142"/>
      <c r="JP29" s="142"/>
      <c r="JQ29" s="142"/>
      <c r="JR29" s="142"/>
      <c r="JS29" s="142"/>
      <c r="JT29" s="142"/>
      <c r="JU29" s="142"/>
      <c r="JV29" s="142"/>
      <c r="JW29" s="142"/>
      <c r="JX29" s="142"/>
      <c r="JY29" s="142"/>
      <c r="JZ29" s="142"/>
      <c r="KA29" s="142"/>
      <c r="KB29" s="142"/>
      <c r="KC29" s="142"/>
      <c r="KD29" s="142"/>
      <c r="KE29" s="142"/>
      <c r="KF29" s="142"/>
      <c r="KG29" s="142"/>
      <c r="KH29" s="142"/>
      <c r="KI29" s="142"/>
      <c r="KJ29" s="142"/>
      <c r="KK29" s="142"/>
      <c r="KL29" s="142"/>
      <c r="KM29" s="142"/>
      <c r="KN29" s="142"/>
      <c r="KO29" s="142"/>
      <c r="KP29" s="142"/>
      <c r="KQ29" s="142"/>
      <c r="KR29" s="142"/>
      <c r="KS29" s="142"/>
      <c r="KT29" s="142"/>
      <c r="KU29" s="142"/>
      <c r="KV29" s="142"/>
      <c r="KW29" s="142"/>
      <c r="KX29" s="142"/>
      <c r="KY29" s="142"/>
      <c r="KZ29" s="142"/>
      <c r="LA29" s="142"/>
      <c r="LB29" s="142"/>
      <c r="LC29" s="142"/>
      <c r="LD29" s="142"/>
      <c r="LE29" s="142"/>
      <c r="LF29" s="142"/>
      <c r="LG29" s="142"/>
      <c r="LH29" s="142"/>
      <c r="LI29" s="142"/>
      <c r="LJ29" s="142"/>
      <c r="LK29" s="142"/>
      <c r="LL29" s="142"/>
      <c r="LM29" s="142"/>
      <c r="LN29" s="142"/>
      <c r="LO29" s="142"/>
      <c r="LP29" s="142"/>
      <c r="LQ29" s="142"/>
      <c r="LR29" s="142"/>
      <c r="LS29" s="142"/>
      <c r="LT29" s="142"/>
      <c r="LU29" s="142"/>
      <c r="LV29" s="142"/>
      <c r="LW29" s="142"/>
      <c r="LX29" s="142"/>
      <c r="LY29" s="142"/>
      <c r="LZ29" s="142"/>
      <c r="MA29" s="142"/>
      <c r="MB29" s="142"/>
      <c r="MC29" s="142"/>
      <c r="MD29" s="142"/>
      <c r="ME29" s="142"/>
      <c r="MF29" s="142"/>
      <c r="MG29" s="142"/>
      <c r="MH29" s="142"/>
      <c r="MI29" s="142"/>
      <c r="MJ29" s="142"/>
      <c r="MK29" s="142"/>
      <c r="ML29" s="142"/>
      <c r="MM29" s="142"/>
    </row>
    <row r="30" spans="1:351" ht="20.25" customHeight="1" x14ac:dyDescent="0.2">
      <c r="A30" s="578" t="s">
        <v>147</v>
      </c>
      <c r="B30" s="588" t="s">
        <v>204</v>
      </c>
      <c r="C30" s="278"/>
      <c r="D30" s="575" t="s">
        <v>39</v>
      </c>
      <c r="E30" s="575" t="s">
        <v>25</v>
      </c>
      <c r="F30" s="290" t="s">
        <v>201</v>
      </c>
      <c r="G30" s="25">
        <v>244</v>
      </c>
      <c r="H30" s="32">
        <f>H31+H32</f>
        <v>0</v>
      </c>
      <c r="I30" s="32">
        <f>I31+I32</f>
        <v>0</v>
      </c>
      <c r="J30" s="32">
        <f>J31+J32</f>
        <v>0</v>
      </c>
      <c r="K30" s="32">
        <f>K31+K32</f>
        <v>0</v>
      </c>
      <c r="L30" s="32">
        <f>L31+L32</f>
        <v>1151.45</v>
      </c>
      <c r="M30" s="32">
        <v>0</v>
      </c>
      <c r="N30" s="32">
        <v>0</v>
      </c>
      <c r="O30" s="32">
        <v>0</v>
      </c>
      <c r="P30" s="32">
        <f t="shared" si="5"/>
        <v>1151.45</v>
      </c>
      <c r="Q30" s="595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IR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  <c r="KJ30" s="142"/>
      <c r="KK30" s="142"/>
      <c r="KL30" s="142"/>
      <c r="KM30" s="142"/>
      <c r="KN30" s="142"/>
      <c r="KO30" s="142"/>
      <c r="KP30" s="142"/>
      <c r="KQ30" s="142"/>
      <c r="KR30" s="142"/>
      <c r="KS30" s="142"/>
      <c r="KT30" s="142"/>
      <c r="KU30" s="142"/>
      <c r="KV30" s="142"/>
      <c r="KW30" s="142"/>
      <c r="KX30" s="142"/>
      <c r="KY30" s="142"/>
      <c r="KZ30" s="142"/>
      <c r="LA30" s="142"/>
      <c r="LB30" s="142"/>
      <c r="LC30" s="142"/>
      <c r="LD30" s="142"/>
      <c r="LE30" s="142"/>
      <c r="LF30" s="142"/>
      <c r="LG30" s="142"/>
      <c r="LH30" s="142"/>
      <c r="LI30" s="142"/>
      <c r="LJ30" s="142"/>
      <c r="LK30" s="142"/>
      <c r="LL30" s="142"/>
      <c r="LM30" s="142"/>
      <c r="LN30" s="142"/>
      <c r="LO30" s="142"/>
      <c r="LP30" s="142"/>
      <c r="LQ30" s="142"/>
      <c r="LR30" s="142"/>
      <c r="LS30" s="142"/>
      <c r="LT30" s="142"/>
      <c r="LU30" s="142"/>
      <c r="LV30" s="142"/>
      <c r="LW30" s="142"/>
      <c r="LX30" s="142"/>
      <c r="LY30" s="142"/>
      <c r="LZ30" s="142"/>
      <c r="MA30" s="142"/>
      <c r="MB30" s="142"/>
      <c r="MC30" s="142"/>
      <c r="MD30" s="142"/>
      <c r="ME30" s="142"/>
      <c r="MF30" s="142"/>
      <c r="MG30" s="142"/>
      <c r="MH30" s="142"/>
      <c r="MI30" s="142"/>
      <c r="MJ30" s="142"/>
      <c r="MK30" s="142"/>
      <c r="ML30" s="142"/>
      <c r="MM30" s="142"/>
    </row>
    <row r="31" spans="1:351" s="21" customFormat="1" ht="20.25" customHeight="1" x14ac:dyDescent="0.2">
      <c r="A31" s="579"/>
      <c r="B31" s="589"/>
      <c r="C31" s="278"/>
      <c r="D31" s="576"/>
      <c r="E31" s="576"/>
      <c r="F31" s="33" t="s">
        <v>202</v>
      </c>
      <c r="G31" s="34">
        <v>244</v>
      </c>
      <c r="H31" s="35"/>
      <c r="I31" s="35"/>
      <c r="J31" s="35"/>
      <c r="K31" s="35"/>
      <c r="L31" s="35">
        <v>1137.8</v>
      </c>
      <c r="M31" s="35"/>
      <c r="N31" s="35"/>
      <c r="O31" s="35"/>
      <c r="P31" s="35">
        <f t="shared" si="5"/>
        <v>1137.8</v>
      </c>
      <c r="Q31" s="595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</row>
    <row r="32" spans="1:351" ht="20.25" customHeight="1" thickBot="1" x14ac:dyDescent="0.25">
      <c r="A32" s="591"/>
      <c r="B32" s="592"/>
      <c r="C32" s="284"/>
      <c r="D32" s="593"/>
      <c r="E32" s="593"/>
      <c r="F32" s="285" t="s">
        <v>203</v>
      </c>
      <c r="G32" s="286">
        <v>244</v>
      </c>
      <c r="H32" s="287"/>
      <c r="I32" s="287"/>
      <c r="J32" s="287"/>
      <c r="K32" s="287"/>
      <c r="L32" s="287">
        <v>13.65</v>
      </c>
      <c r="M32" s="287"/>
      <c r="N32" s="287"/>
      <c r="O32" s="287"/>
      <c r="P32" s="342">
        <f t="shared" si="5"/>
        <v>13.65</v>
      </c>
      <c r="Q32" s="596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  <c r="KJ32" s="142"/>
      <c r="KK32" s="142"/>
      <c r="KL32" s="142"/>
      <c r="KM32" s="142"/>
      <c r="KN32" s="142"/>
      <c r="KO32" s="142"/>
      <c r="KP32" s="142"/>
      <c r="KQ32" s="142"/>
      <c r="KR32" s="142"/>
      <c r="KS32" s="142"/>
      <c r="KT32" s="142"/>
      <c r="KU32" s="142"/>
      <c r="KV32" s="142"/>
      <c r="KW32" s="142"/>
      <c r="KX32" s="142"/>
      <c r="KY32" s="142"/>
      <c r="KZ32" s="142"/>
      <c r="LA32" s="142"/>
      <c r="LB32" s="142"/>
      <c r="LC32" s="142"/>
      <c r="LD32" s="142"/>
      <c r="LE32" s="142"/>
      <c r="LF32" s="142"/>
      <c r="LG32" s="142"/>
      <c r="LH32" s="142"/>
      <c r="LI32" s="142"/>
      <c r="LJ32" s="142"/>
      <c r="LK32" s="142"/>
      <c r="LL32" s="142"/>
      <c r="LM32" s="142"/>
      <c r="LN32" s="142"/>
      <c r="LO32" s="142"/>
      <c r="LP32" s="142"/>
      <c r="LQ32" s="142"/>
      <c r="LR32" s="142"/>
      <c r="LS32" s="142"/>
      <c r="LT32" s="142"/>
      <c r="LU32" s="142"/>
      <c r="LV32" s="142"/>
      <c r="LW32" s="142"/>
      <c r="LX32" s="142"/>
      <c r="LY32" s="142"/>
      <c r="LZ32" s="142"/>
      <c r="MA32" s="142"/>
      <c r="MB32" s="142"/>
      <c r="MC32" s="142"/>
      <c r="MD32" s="142"/>
      <c r="ME32" s="142"/>
      <c r="MF32" s="142"/>
      <c r="MG32" s="142"/>
      <c r="MH32" s="142"/>
      <c r="MI32" s="142"/>
      <c r="MJ32" s="142"/>
      <c r="MK32" s="142"/>
      <c r="ML32" s="142"/>
      <c r="MM32" s="142"/>
    </row>
    <row r="33" spans="1:351" x14ac:dyDescent="0.2">
      <c r="A33" s="39"/>
      <c r="G33" s="10"/>
      <c r="H33" s="11"/>
      <c r="I33" s="11"/>
      <c r="J33" s="11"/>
      <c r="K33" s="11"/>
      <c r="L33" s="11"/>
      <c r="M33" s="11"/>
      <c r="N33" s="11"/>
      <c r="O33" s="11"/>
      <c r="P33" s="347"/>
      <c r="Q33" s="10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IY33" s="142"/>
      <c r="IZ33" s="142"/>
      <c r="JA33" s="142"/>
      <c r="JB33" s="142"/>
      <c r="JC33" s="142"/>
      <c r="JD33" s="142"/>
      <c r="JE33" s="142"/>
      <c r="JF33" s="142"/>
      <c r="JG33" s="142"/>
      <c r="JH33" s="142"/>
      <c r="JI33" s="142"/>
      <c r="JJ33" s="142"/>
      <c r="JK33" s="142"/>
      <c r="JL33" s="142"/>
      <c r="JM33" s="142"/>
      <c r="JN33" s="142"/>
      <c r="JO33" s="142"/>
      <c r="JP33" s="142"/>
      <c r="JQ33" s="142"/>
      <c r="JR33" s="142"/>
      <c r="JS33" s="142"/>
      <c r="JT33" s="142"/>
      <c r="JU33" s="142"/>
      <c r="JV33" s="142"/>
      <c r="JW33" s="142"/>
      <c r="JX33" s="142"/>
      <c r="JY33" s="142"/>
      <c r="JZ33" s="142"/>
      <c r="KA33" s="142"/>
      <c r="KB33" s="142"/>
      <c r="KC33" s="142"/>
      <c r="KD33" s="142"/>
      <c r="KE33" s="142"/>
      <c r="KF33" s="142"/>
      <c r="KG33" s="142"/>
      <c r="KH33" s="142"/>
      <c r="KI33" s="142"/>
      <c r="KJ33" s="142"/>
      <c r="KK33" s="142"/>
      <c r="KL33" s="142"/>
      <c r="KM33" s="142"/>
      <c r="KN33" s="142"/>
      <c r="KO33" s="142"/>
      <c r="KP33" s="142"/>
      <c r="KQ33" s="142"/>
      <c r="KR33" s="142"/>
      <c r="KS33" s="142"/>
      <c r="KT33" s="142"/>
      <c r="KU33" s="142"/>
      <c r="KV33" s="142"/>
      <c r="KW33" s="142"/>
      <c r="KX33" s="142"/>
      <c r="KY33" s="142"/>
      <c r="KZ33" s="142"/>
      <c r="LA33" s="142"/>
      <c r="LB33" s="142"/>
      <c r="LC33" s="142"/>
      <c r="LD33" s="142"/>
      <c r="LE33" s="142"/>
      <c r="LF33" s="142"/>
      <c r="LG33" s="142"/>
      <c r="LH33" s="142"/>
      <c r="LI33" s="142"/>
      <c r="LJ33" s="142"/>
      <c r="LK33" s="142"/>
      <c r="LL33" s="142"/>
      <c r="LM33" s="142"/>
      <c r="LN33" s="142"/>
      <c r="LO33" s="142"/>
      <c r="LP33" s="142"/>
      <c r="LQ33" s="142"/>
      <c r="LR33" s="142"/>
      <c r="LS33" s="142"/>
      <c r="LT33" s="142"/>
      <c r="LU33" s="142"/>
      <c r="LV33" s="142"/>
      <c r="LW33" s="142"/>
      <c r="LX33" s="142"/>
      <c r="LY33" s="142"/>
      <c r="LZ33" s="142"/>
      <c r="MA33" s="142"/>
      <c r="MB33" s="142"/>
      <c r="MC33" s="142"/>
      <c r="MD33" s="142"/>
      <c r="ME33" s="142"/>
      <c r="MF33" s="142"/>
      <c r="MG33" s="142"/>
      <c r="MH33" s="142"/>
      <c r="MI33" s="142"/>
      <c r="MJ33" s="142"/>
      <c r="MK33" s="142"/>
      <c r="ML33" s="142"/>
      <c r="MM33" s="142"/>
    </row>
    <row r="34" spans="1:351" ht="18.75" x14ac:dyDescent="0.25">
      <c r="G34" s="10"/>
      <c r="H34" s="138"/>
      <c r="I34" s="138"/>
      <c r="J34" s="138"/>
      <c r="K34" s="138"/>
      <c r="L34" s="139"/>
      <c r="M34" s="139"/>
      <c r="N34" s="139"/>
      <c r="O34" s="139"/>
      <c r="P34" s="138"/>
      <c r="Q34" s="1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IY34" s="142"/>
      <c r="IZ34" s="142"/>
      <c r="JA34" s="142"/>
      <c r="JB34" s="142"/>
      <c r="JC34" s="142"/>
      <c r="JD34" s="142"/>
      <c r="JE34" s="142"/>
      <c r="JF34" s="142"/>
      <c r="JG34" s="142"/>
      <c r="JH34" s="142"/>
      <c r="JI34" s="142"/>
      <c r="JJ34" s="142"/>
      <c r="JK34" s="142"/>
      <c r="JL34" s="142"/>
      <c r="JM34" s="142"/>
      <c r="JN34" s="142"/>
      <c r="JO34" s="142"/>
      <c r="JP34" s="142"/>
      <c r="JQ34" s="142"/>
      <c r="JR34" s="142"/>
      <c r="JS34" s="142"/>
      <c r="JT34" s="142"/>
      <c r="JU34" s="142"/>
      <c r="JV34" s="142"/>
      <c r="JW34" s="142"/>
      <c r="JX34" s="142"/>
      <c r="JY34" s="142"/>
      <c r="JZ34" s="142"/>
      <c r="KA34" s="142"/>
      <c r="KB34" s="142"/>
      <c r="KC34" s="142"/>
      <c r="KD34" s="142"/>
      <c r="KE34" s="142"/>
      <c r="KF34" s="142"/>
      <c r="KG34" s="142"/>
      <c r="KH34" s="142"/>
      <c r="KI34" s="142"/>
      <c r="KJ34" s="142"/>
      <c r="KK34" s="142"/>
      <c r="KL34" s="142"/>
      <c r="KM34" s="142"/>
      <c r="KN34" s="142"/>
      <c r="KO34" s="142"/>
      <c r="KP34" s="142"/>
      <c r="KQ34" s="142"/>
      <c r="KR34" s="142"/>
      <c r="KS34" s="142"/>
      <c r="KT34" s="142"/>
      <c r="KU34" s="142"/>
      <c r="KV34" s="142"/>
      <c r="KW34" s="142"/>
      <c r="KX34" s="142"/>
      <c r="KY34" s="142"/>
      <c r="KZ34" s="142"/>
      <c r="LA34" s="142"/>
      <c r="LB34" s="142"/>
      <c r="LC34" s="142"/>
      <c r="LD34" s="142"/>
      <c r="LE34" s="142"/>
      <c r="LF34" s="142"/>
      <c r="LG34" s="142"/>
      <c r="LH34" s="142"/>
      <c r="LI34" s="142"/>
      <c r="LJ34" s="142"/>
      <c r="LK34" s="142"/>
      <c r="LL34" s="142"/>
      <c r="LM34" s="142"/>
      <c r="LN34" s="142"/>
      <c r="LO34" s="142"/>
      <c r="LP34" s="142"/>
      <c r="LQ34" s="142"/>
      <c r="LR34" s="142"/>
      <c r="LS34" s="142"/>
      <c r="LT34" s="142"/>
      <c r="LU34" s="142"/>
      <c r="LV34" s="142"/>
      <c r="LW34" s="142"/>
      <c r="LX34" s="142"/>
      <c r="LY34" s="142"/>
      <c r="LZ34" s="142"/>
      <c r="MA34" s="142"/>
      <c r="MB34" s="142"/>
      <c r="MC34" s="142"/>
      <c r="MD34" s="142"/>
      <c r="ME34" s="142"/>
      <c r="MF34" s="142"/>
      <c r="MG34" s="142"/>
      <c r="MH34" s="142"/>
      <c r="MI34" s="142"/>
      <c r="MJ34" s="142"/>
      <c r="MK34" s="142"/>
      <c r="ML34" s="142"/>
      <c r="MM34" s="142"/>
    </row>
    <row r="35" spans="1:351" ht="18.75" x14ac:dyDescent="0.25">
      <c r="G35" s="10"/>
      <c r="H35" s="140"/>
      <c r="I35" s="140"/>
      <c r="J35" s="140"/>
      <c r="K35" s="140"/>
      <c r="L35" s="141"/>
      <c r="M35" s="141"/>
      <c r="N35" s="141"/>
      <c r="O35" s="141"/>
      <c r="P35" s="138"/>
      <c r="Q35" s="12"/>
      <c r="R35" s="142"/>
      <c r="IY35" s="142"/>
      <c r="IZ35" s="142"/>
      <c r="JA35" s="142"/>
      <c r="JB35" s="142"/>
      <c r="JC35" s="142"/>
      <c r="JD35" s="142"/>
      <c r="JE35" s="142"/>
      <c r="JF35" s="142"/>
      <c r="JG35" s="142"/>
      <c r="JH35" s="142"/>
      <c r="JI35" s="142"/>
      <c r="JJ35" s="142"/>
      <c r="JK35" s="142"/>
      <c r="JL35" s="142"/>
      <c r="JM35" s="142"/>
      <c r="JN35" s="142"/>
      <c r="JO35" s="142"/>
      <c r="JP35" s="142"/>
      <c r="JQ35" s="142"/>
      <c r="JR35" s="142"/>
      <c r="JS35" s="142"/>
      <c r="JT35" s="142"/>
      <c r="JU35" s="142"/>
      <c r="JV35" s="142"/>
      <c r="JW35" s="142"/>
      <c r="JX35" s="142"/>
      <c r="JY35" s="142"/>
      <c r="JZ35" s="142"/>
      <c r="KA35" s="142"/>
      <c r="KB35" s="142"/>
      <c r="KC35" s="142"/>
      <c r="KD35" s="142"/>
      <c r="KE35" s="142"/>
      <c r="KF35" s="142"/>
      <c r="KG35" s="142"/>
      <c r="KH35" s="142"/>
      <c r="KI35" s="142"/>
      <c r="KJ35" s="142"/>
      <c r="KK35" s="142"/>
      <c r="KL35" s="142"/>
      <c r="KM35" s="142"/>
      <c r="KN35" s="142"/>
      <c r="KO35" s="142"/>
      <c r="KP35" s="142"/>
      <c r="KQ35" s="142"/>
      <c r="KR35" s="142"/>
      <c r="KS35" s="142"/>
      <c r="KT35" s="142"/>
      <c r="KU35" s="142"/>
      <c r="KV35" s="142"/>
      <c r="KW35" s="142"/>
      <c r="KX35" s="142"/>
      <c r="KY35" s="142"/>
      <c r="KZ35" s="142"/>
      <c r="LA35" s="142"/>
      <c r="LB35" s="142"/>
      <c r="LC35" s="142"/>
      <c r="LD35" s="142"/>
      <c r="LE35" s="142"/>
      <c r="LF35" s="142"/>
      <c r="LG35" s="142"/>
      <c r="LH35" s="142"/>
      <c r="LI35" s="142"/>
      <c r="LJ35" s="142"/>
      <c r="LK35" s="142"/>
      <c r="LL35" s="142"/>
      <c r="LM35" s="142"/>
      <c r="LN35" s="142"/>
      <c r="LO35" s="142"/>
      <c r="LP35" s="142"/>
      <c r="LQ35" s="142"/>
      <c r="LR35" s="142"/>
      <c r="LS35" s="142"/>
      <c r="LT35" s="142"/>
      <c r="LU35" s="142"/>
      <c r="LV35" s="142"/>
      <c r="LW35" s="142"/>
      <c r="LX35" s="142"/>
      <c r="LY35" s="142"/>
      <c r="LZ35" s="142"/>
      <c r="MA35" s="142"/>
      <c r="MB35" s="142"/>
      <c r="MC35" s="142"/>
      <c r="MD35" s="142"/>
      <c r="ME35" s="142"/>
      <c r="MF35" s="142"/>
      <c r="MG35" s="142"/>
      <c r="MH35" s="142"/>
      <c r="MI35" s="142"/>
      <c r="MJ35" s="142"/>
      <c r="MK35" s="142"/>
      <c r="ML35" s="142"/>
      <c r="MM35" s="142"/>
    </row>
    <row r="36" spans="1:351" ht="18.75" x14ac:dyDescent="0.25">
      <c r="G36" s="10"/>
      <c r="H36" s="138"/>
      <c r="I36" s="138"/>
      <c r="J36" s="138"/>
      <c r="K36" s="138"/>
      <c r="L36" s="139"/>
      <c r="M36" s="139"/>
      <c r="N36" s="139"/>
      <c r="O36" s="139"/>
      <c r="P36" s="138"/>
      <c r="Q36" s="12"/>
      <c r="R36" s="142"/>
      <c r="IY36" s="142"/>
      <c r="IZ36" s="142"/>
      <c r="JA36" s="142"/>
      <c r="JB36" s="142"/>
      <c r="JC36" s="142"/>
      <c r="JD36" s="142"/>
      <c r="JE36" s="142"/>
      <c r="JF36" s="142"/>
      <c r="JG36" s="142"/>
      <c r="JH36" s="142"/>
      <c r="JI36" s="142"/>
      <c r="JJ36" s="142"/>
      <c r="JK36" s="142"/>
      <c r="JL36" s="142"/>
      <c r="JM36" s="142"/>
      <c r="JN36" s="142"/>
      <c r="JO36" s="142"/>
      <c r="JP36" s="142"/>
      <c r="JQ36" s="142"/>
      <c r="JR36" s="142"/>
      <c r="JS36" s="142"/>
      <c r="JT36" s="142"/>
      <c r="JU36" s="142"/>
      <c r="JV36" s="142"/>
      <c r="JW36" s="142"/>
      <c r="JX36" s="142"/>
      <c r="JY36" s="142"/>
      <c r="JZ36" s="142"/>
      <c r="KA36" s="142"/>
      <c r="KB36" s="142"/>
      <c r="KC36" s="142"/>
      <c r="KD36" s="142"/>
      <c r="KE36" s="142"/>
      <c r="KF36" s="142"/>
      <c r="KG36" s="142"/>
      <c r="KH36" s="142"/>
      <c r="KI36" s="142"/>
      <c r="KJ36" s="142"/>
      <c r="KK36" s="142"/>
      <c r="KL36" s="142"/>
      <c r="KM36" s="142"/>
      <c r="KN36" s="142"/>
      <c r="KO36" s="142"/>
      <c r="KP36" s="142"/>
      <c r="KQ36" s="142"/>
      <c r="KR36" s="142"/>
      <c r="KS36" s="142"/>
      <c r="KT36" s="142"/>
      <c r="KU36" s="142"/>
      <c r="KV36" s="142"/>
      <c r="KW36" s="142"/>
      <c r="KX36" s="142"/>
      <c r="KY36" s="142"/>
      <c r="KZ36" s="142"/>
      <c r="LA36" s="142"/>
      <c r="LB36" s="142"/>
      <c r="LC36" s="142"/>
      <c r="LD36" s="142"/>
      <c r="LE36" s="142"/>
      <c r="LF36" s="142"/>
      <c r="LG36" s="142"/>
      <c r="LH36" s="142"/>
      <c r="LI36" s="142"/>
      <c r="LJ36" s="142"/>
      <c r="LK36" s="142"/>
      <c r="LL36" s="142"/>
      <c r="LM36" s="142"/>
      <c r="LN36" s="142"/>
      <c r="LO36" s="142"/>
      <c r="LP36" s="142"/>
      <c r="LQ36" s="142"/>
      <c r="LR36" s="142"/>
      <c r="LS36" s="142"/>
      <c r="LT36" s="142"/>
      <c r="LU36" s="142"/>
      <c r="LV36" s="142"/>
      <c r="LW36" s="142"/>
      <c r="LX36" s="142"/>
      <c r="LY36" s="142"/>
      <c r="LZ36" s="142"/>
      <c r="MA36" s="142"/>
      <c r="MB36" s="142"/>
      <c r="MC36" s="142"/>
      <c r="MD36" s="142"/>
      <c r="ME36" s="142"/>
      <c r="MF36" s="142"/>
      <c r="MG36" s="142"/>
      <c r="MH36" s="142"/>
      <c r="MI36" s="142"/>
      <c r="MJ36" s="142"/>
      <c r="MK36" s="142"/>
      <c r="ML36" s="142"/>
      <c r="MM36" s="142"/>
    </row>
    <row r="37" spans="1:351" x14ac:dyDescent="0.2">
      <c r="G37" s="10"/>
      <c r="H37" s="13"/>
      <c r="I37" s="13"/>
      <c r="J37" s="13"/>
      <c r="K37" s="13"/>
      <c r="L37" s="126"/>
      <c r="M37" s="126"/>
      <c r="N37" s="126"/>
      <c r="O37" s="126"/>
      <c r="P37" s="13"/>
      <c r="Q37" s="13"/>
      <c r="R37" s="142"/>
      <c r="IY37" s="142"/>
      <c r="IZ37" s="142"/>
      <c r="JA37" s="142"/>
      <c r="JB37" s="142"/>
      <c r="JC37" s="142"/>
      <c r="JD37" s="142"/>
      <c r="JE37" s="142"/>
      <c r="JF37" s="142"/>
      <c r="JG37" s="142"/>
      <c r="JH37" s="142"/>
      <c r="JI37" s="142"/>
      <c r="JJ37" s="142"/>
      <c r="JK37" s="142"/>
      <c r="JL37" s="142"/>
      <c r="JM37" s="142"/>
      <c r="JN37" s="142"/>
      <c r="JO37" s="142"/>
      <c r="JP37" s="142"/>
      <c r="JQ37" s="142"/>
      <c r="JR37" s="142"/>
      <c r="JS37" s="142"/>
      <c r="JT37" s="142"/>
      <c r="JU37" s="142"/>
      <c r="JV37" s="142"/>
      <c r="JW37" s="142"/>
      <c r="JX37" s="142"/>
      <c r="JY37" s="142"/>
      <c r="JZ37" s="142"/>
      <c r="KA37" s="142"/>
      <c r="KB37" s="142"/>
      <c r="KC37" s="142"/>
      <c r="KD37" s="142"/>
      <c r="KE37" s="142"/>
      <c r="KF37" s="142"/>
      <c r="KG37" s="142"/>
      <c r="KH37" s="142"/>
      <c r="KI37" s="142"/>
      <c r="KJ37" s="142"/>
      <c r="KK37" s="142"/>
      <c r="KL37" s="142"/>
      <c r="KM37" s="142"/>
      <c r="KN37" s="142"/>
      <c r="KO37" s="142"/>
      <c r="KP37" s="142"/>
      <c r="KQ37" s="142"/>
      <c r="KR37" s="142"/>
      <c r="KS37" s="142"/>
      <c r="KT37" s="142"/>
      <c r="KU37" s="142"/>
      <c r="KV37" s="142"/>
      <c r="KW37" s="142"/>
      <c r="KX37" s="142"/>
      <c r="KY37" s="142"/>
      <c r="KZ37" s="142"/>
      <c r="LA37" s="142"/>
      <c r="LB37" s="142"/>
      <c r="LC37" s="142"/>
      <c r="LD37" s="142"/>
      <c r="LE37" s="142"/>
      <c r="LF37" s="142"/>
      <c r="LG37" s="142"/>
      <c r="LH37" s="142"/>
      <c r="LI37" s="142"/>
      <c r="LJ37" s="142"/>
      <c r="LK37" s="142"/>
      <c r="LL37" s="142"/>
      <c r="LM37" s="142"/>
      <c r="LN37" s="142"/>
      <c r="LO37" s="142"/>
      <c r="LP37" s="142"/>
      <c r="LQ37" s="142"/>
      <c r="LR37" s="142"/>
      <c r="LS37" s="142"/>
      <c r="LT37" s="142"/>
      <c r="LU37" s="142"/>
      <c r="LV37" s="142"/>
      <c r="LW37" s="142"/>
      <c r="LX37" s="142"/>
      <c r="LY37" s="142"/>
      <c r="LZ37" s="142"/>
      <c r="MA37" s="142"/>
      <c r="MB37" s="142"/>
      <c r="MC37" s="142"/>
      <c r="MD37" s="142"/>
      <c r="ME37" s="142"/>
      <c r="MF37" s="142"/>
      <c r="MG37" s="142"/>
      <c r="MH37" s="142"/>
      <c r="MI37" s="142"/>
      <c r="MJ37" s="142"/>
      <c r="MK37" s="142"/>
      <c r="ML37" s="142"/>
      <c r="MM37" s="142"/>
    </row>
    <row r="38" spans="1:351" x14ac:dyDescent="0.2">
      <c r="G38" s="10"/>
      <c r="H38" s="13"/>
      <c r="I38" s="13"/>
      <c r="J38" s="13"/>
      <c r="K38" s="13"/>
      <c r="L38" s="126"/>
      <c r="M38" s="126"/>
      <c r="N38" s="126"/>
      <c r="O38" s="126"/>
      <c r="P38" s="13"/>
      <c r="Q38" s="13"/>
      <c r="R38" s="142"/>
      <c r="IY38" s="142"/>
      <c r="IZ38" s="142"/>
      <c r="JA38" s="142"/>
      <c r="JB38" s="142"/>
      <c r="JC38" s="142"/>
      <c r="JD38" s="142"/>
      <c r="JE38" s="142"/>
      <c r="JF38" s="142"/>
      <c r="JG38" s="142"/>
      <c r="JH38" s="142"/>
      <c r="JI38" s="142"/>
      <c r="JJ38" s="142"/>
      <c r="JK38" s="142"/>
      <c r="JL38" s="142"/>
      <c r="JM38" s="142"/>
      <c r="JN38" s="142"/>
      <c r="JO38" s="142"/>
      <c r="JP38" s="142"/>
      <c r="JQ38" s="142"/>
      <c r="JR38" s="142"/>
      <c r="JS38" s="142"/>
      <c r="JT38" s="142"/>
      <c r="JU38" s="142"/>
      <c r="JV38" s="142"/>
      <c r="JW38" s="142"/>
      <c r="JX38" s="142"/>
      <c r="LI38" s="142"/>
      <c r="LJ38" s="142"/>
      <c r="LK38" s="142"/>
      <c r="LL38" s="142"/>
      <c r="LM38" s="142"/>
      <c r="LN38" s="142"/>
      <c r="LO38" s="142"/>
      <c r="LP38" s="142"/>
      <c r="LQ38" s="142"/>
      <c r="LR38" s="142"/>
      <c r="LS38" s="142"/>
      <c r="LT38" s="142"/>
      <c r="LU38" s="142"/>
      <c r="LV38" s="142"/>
      <c r="LW38" s="142"/>
      <c r="LX38" s="142"/>
      <c r="LY38" s="142"/>
      <c r="LZ38" s="142"/>
      <c r="MA38" s="142"/>
      <c r="MB38" s="142"/>
      <c r="MC38" s="142"/>
      <c r="MD38" s="142"/>
      <c r="ME38" s="142"/>
      <c r="MF38" s="142"/>
      <c r="MG38" s="142"/>
      <c r="MH38" s="142"/>
      <c r="MI38" s="142"/>
      <c r="MJ38" s="142"/>
      <c r="MK38" s="142"/>
      <c r="ML38" s="142"/>
      <c r="MM38" s="142"/>
    </row>
    <row r="39" spans="1:351" x14ac:dyDescent="0.2">
      <c r="G39" s="10"/>
      <c r="H39" s="13"/>
      <c r="I39" s="13"/>
      <c r="J39" s="13"/>
      <c r="K39" s="13"/>
      <c r="L39" s="126"/>
      <c r="M39" s="126"/>
      <c r="N39" s="126"/>
      <c r="O39" s="126"/>
      <c r="P39" s="13"/>
      <c r="Q39" s="13"/>
      <c r="R39" s="142"/>
      <c r="IY39" s="142"/>
      <c r="IZ39" s="142"/>
      <c r="JA39" s="142"/>
      <c r="JB39" s="142"/>
      <c r="JC39" s="142"/>
      <c r="JD39" s="142"/>
      <c r="JE39" s="142"/>
      <c r="JF39" s="142"/>
      <c r="JG39" s="142"/>
      <c r="JH39" s="142"/>
      <c r="JI39" s="142"/>
      <c r="JJ39" s="142"/>
      <c r="JK39" s="142"/>
      <c r="JL39" s="142"/>
      <c r="JM39" s="142"/>
      <c r="JN39" s="142"/>
      <c r="JO39" s="142"/>
      <c r="JP39" s="142"/>
      <c r="JQ39" s="142"/>
      <c r="JR39" s="142"/>
      <c r="JS39" s="142"/>
      <c r="JT39" s="142"/>
      <c r="JU39" s="142"/>
      <c r="JV39" s="142"/>
      <c r="JW39" s="142"/>
      <c r="JX39" s="142"/>
      <c r="LI39" s="142"/>
      <c r="LJ39" s="142"/>
      <c r="LK39" s="142"/>
      <c r="LL39" s="142"/>
      <c r="LM39" s="142"/>
      <c r="LN39" s="142"/>
      <c r="LO39" s="142"/>
      <c r="LP39" s="142"/>
      <c r="LQ39" s="142"/>
      <c r="LR39" s="142"/>
      <c r="LS39" s="142"/>
      <c r="LT39" s="142"/>
      <c r="LU39" s="142"/>
      <c r="LV39" s="142"/>
      <c r="LW39" s="142"/>
      <c r="LX39" s="142"/>
      <c r="LY39" s="142"/>
      <c r="LZ39" s="142"/>
      <c r="MA39" s="142"/>
      <c r="MB39" s="142"/>
      <c r="MC39" s="142"/>
      <c r="MD39" s="142"/>
      <c r="ME39" s="142"/>
      <c r="MF39" s="142"/>
      <c r="MG39" s="142"/>
      <c r="MH39" s="142"/>
      <c r="MI39" s="142"/>
      <c r="MJ39" s="142"/>
      <c r="MK39" s="142"/>
      <c r="ML39" s="142"/>
      <c r="MM39" s="142"/>
    </row>
    <row r="40" spans="1:351" x14ac:dyDescent="0.2"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42"/>
      <c r="IY40" s="142"/>
      <c r="IZ40" s="142"/>
      <c r="JA40" s="142"/>
      <c r="JB40" s="142"/>
      <c r="JC40" s="142"/>
      <c r="JD40" s="142"/>
      <c r="JE40" s="142"/>
      <c r="JF40" s="142"/>
      <c r="JG40" s="142"/>
      <c r="JH40" s="142"/>
      <c r="JI40" s="142"/>
      <c r="JJ40" s="142"/>
      <c r="JK40" s="142"/>
      <c r="JL40" s="142"/>
      <c r="JM40" s="142"/>
      <c r="JN40" s="142"/>
      <c r="JO40" s="142"/>
      <c r="JP40" s="142"/>
      <c r="JQ40" s="142"/>
      <c r="JR40" s="142"/>
      <c r="JS40" s="142"/>
      <c r="JT40" s="142"/>
      <c r="JU40" s="142"/>
      <c r="JV40" s="142"/>
      <c r="JW40" s="142"/>
      <c r="JX40" s="142"/>
      <c r="LI40" s="142"/>
      <c r="LJ40" s="142"/>
      <c r="LK40" s="142"/>
      <c r="LL40" s="142"/>
      <c r="LM40" s="142"/>
      <c r="LN40" s="142"/>
      <c r="LO40" s="142"/>
      <c r="LP40" s="142"/>
      <c r="LQ40" s="142"/>
      <c r="LR40" s="142"/>
      <c r="LS40" s="142"/>
      <c r="LT40" s="142"/>
      <c r="LU40" s="142"/>
      <c r="LV40" s="142"/>
      <c r="LW40" s="142"/>
      <c r="LX40" s="142"/>
      <c r="LY40" s="142"/>
      <c r="LZ40" s="142"/>
      <c r="MA40" s="142"/>
      <c r="MB40" s="142"/>
      <c r="MC40" s="142"/>
      <c r="MD40" s="142"/>
      <c r="ME40" s="142"/>
      <c r="MF40" s="142"/>
      <c r="MG40" s="142"/>
      <c r="MH40" s="142"/>
      <c r="MI40" s="142"/>
      <c r="MJ40" s="142"/>
      <c r="MK40" s="142"/>
      <c r="ML40" s="142"/>
      <c r="MM40" s="142"/>
    </row>
    <row r="41" spans="1:351" x14ac:dyDescent="0.2"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42"/>
      <c r="IY41" s="142"/>
      <c r="IZ41" s="142"/>
      <c r="JA41" s="142"/>
      <c r="JB41" s="142"/>
      <c r="JC41" s="142"/>
      <c r="JD41" s="142"/>
      <c r="JE41" s="142"/>
      <c r="JF41" s="142"/>
      <c r="JG41" s="142"/>
      <c r="JH41" s="142"/>
      <c r="JI41" s="142"/>
      <c r="JJ41" s="142"/>
      <c r="JK41" s="142"/>
      <c r="JL41" s="142"/>
      <c r="JM41" s="142"/>
      <c r="JN41" s="142"/>
      <c r="JO41" s="142"/>
      <c r="JP41" s="142"/>
      <c r="JQ41" s="142"/>
      <c r="JR41" s="142"/>
      <c r="JS41" s="142"/>
      <c r="JT41" s="142"/>
      <c r="JU41" s="142"/>
      <c r="JV41" s="142"/>
      <c r="JW41" s="142"/>
      <c r="JX41" s="142"/>
    </row>
    <row r="42" spans="1:351" x14ac:dyDescent="0.2"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42"/>
      <c r="IY42" s="142"/>
      <c r="IZ42" s="142"/>
      <c r="JA42" s="142"/>
      <c r="JB42" s="142"/>
      <c r="JC42" s="142"/>
      <c r="JD42" s="142"/>
      <c r="JE42" s="142"/>
      <c r="JF42" s="142"/>
      <c r="JG42" s="142"/>
      <c r="JH42" s="142"/>
      <c r="JI42" s="142"/>
      <c r="JJ42" s="142"/>
      <c r="JK42" s="142"/>
      <c r="JL42" s="142"/>
      <c r="JM42" s="142"/>
      <c r="JN42" s="142"/>
      <c r="JO42" s="142"/>
      <c r="JP42" s="142"/>
      <c r="JQ42" s="142"/>
      <c r="JR42" s="142"/>
      <c r="JS42" s="142"/>
      <c r="JT42" s="142"/>
      <c r="JU42" s="142"/>
      <c r="JV42" s="142"/>
      <c r="JW42" s="142"/>
      <c r="JX42" s="142"/>
    </row>
    <row r="43" spans="1:351" x14ac:dyDescent="0.2"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42"/>
    </row>
    <row r="44" spans="1:351" x14ac:dyDescent="0.2"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42"/>
    </row>
    <row r="45" spans="1:351" x14ac:dyDescent="0.2"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42"/>
    </row>
    <row r="46" spans="1:351" x14ac:dyDescent="0.2"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42"/>
    </row>
    <row r="47" spans="1:351" x14ac:dyDescent="0.2"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42"/>
    </row>
    <row r="48" spans="1:351" x14ac:dyDescent="0.2"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42"/>
    </row>
    <row r="49" spans="7:18" x14ac:dyDescent="0.2"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42"/>
    </row>
    <row r="50" spans="7:18" x14ac:dyDescent="0.2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42"/>
    </row>
    <row r="51" spans="7:18" x14ac:dyDescent="0.2"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42"/>
    </row>
    <row r="52" spans="7:18" x14ac:dyDescent="0.2"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42"/>
    </row>
    <row r="53" spans="7:18" x14ac:dyDescent="0.2"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42"/>
    </row>
    <row r="54" spans="7:18" x14ac:dyDescent="0.2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42"/>
    </row>
    <row r="55" spans="7:18" x14ac:dyDescent="0.2"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42"/>
    </row>
    <row r="56" spans="7:18" x14ac:dyDescent="0.2"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42"/>
    </row>
    <row r="57" spans="7:18" x14ac:dyDescent="0.2"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42"/>
    </row>
    <row r="58" spans="7:18" x14ac:dyDescent="0.2"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42"/>
    </row>
    <row r="59" spans="7:18" x14ac:dyDescent="0.2"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42"/>
    </row>
    <row r="60" spans="7:18" x14ac:dyDescent="0.2"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42"/>
    </row>
    <row r="61" spans="7:18" x14ac:dyDescent="0.2"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42"/>
    </row>
    <row r="62" spans="7:18" x14ac:dyDescent="0.2"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42"/>
    </row>
    <row r="63" spans="7:18" x14ac:dyDescent="0.2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42"/>
    </row>
    <row r="64" spans="7:18" x14ac:dyDescent="0.2"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42"/>
    </row>
  </sheetData>
  <mergeCells count="44">
    <mergeCell ref="A30:A32"/>
    <mergeCell ref="B30:B32"/>
    <mergeCell ref="D30:D32"/>
    <mergeCell ref="E30:E32"/>
    <mergeCell ref="Q12:Q32"/>
    <mergeCell ref="D12:D14"/>
    <mergeCell ref="E12:E14"/>
    <mergeCell ref="C12:C29"/>
    <mergeCell ref="E17:E18"/>
    <mergeCell ref="A12:A16"/>
    <mergeCell ref="B12:B16"/>
    <mergeCell ref="B19:B20"/>
    <mergeCell ref="D19:D20"/>
    <mergeCell ref="E19:E20"/>
    <mergeCell ref="A21:A22"/>
    <mergeCell ref="B21:B22"/>
    <mergeCell ref="E27:E29"/>
    <mergeCell ref="A27:A29"/>
    <mergeCell ref="A17:A18"/>
    <mergeCell ref="B17:B18"/>
    <mergeCell ref="D17:D18"/>
    <mergeCell ref="E23:E24"/>
    <mergeCell ref="A19:A20"/>
    <mergeCell ref="A23:A24"/>
    <mergeCell ref="B23:B24"/>
    <mergeCell ref="D23:D24"/>
    <mergeCell ref="B27:B29"/>
    <mergeCell ref="D27:D29"/>
    <mergeCell ref="D21:D22"/>
    <mergeCell ref="E21:E22"/>
    <mergeCell ref="E1:Q1"/>
    <mergeCell ref="E2:Q2"/>
    <mergeCell ref="A11:E11"/>
    <mergeCell ref="A10:G10"/>
    <mergeCell ref="A3:Q3"/>
    <mergeCell ref="A5:A6"/>
    <mergeCell ref="B5:B6"/>
    <mergeCell ref="H5:P5"/>
    <mergeCell ref="Q5:Q6"/>
    <mergeCell ref="C5:C6"/>
    <mergeCell ref="D5:G5"/>
    <mergeCell ref="A7:Q7"/>
    <mergeCell ref="A8:P8"/>
    <mergeCell ref="A9:P9"/>
  </mergeCells>
  <phoneticPr fontId="9" type="noConversion"/>
  <printOptions horizontalCentered="1"/>
  <pageMargins left="0.19685039370078741" right="0.19685039370078741" top="0.31496062992125984" bottom="0.27559055118110237" header="0.15748031496062992" footer="0.19685039370078741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Q97"/>
  <sheetViews>
    <sheetView topLeftCell="A37" zoomScaleNormal="100" zoomScaleSheetLayoutView="73" workbookViewId="0">
      <selection activeCell="B2" sqref="B2"/>
    </sheetView>
  </sheetViews>
  <sheetFormatPr defaultRowHeight="15.75" x14ac:dyDescent="0.2"/>
  <cols>
    <col min="1" max="1" width="7.5703125" style="4" customWidth="1"/>
    <col min="2" max="2" width="30.85546875" style="3" customWidth="1"/>
    <col min="3" max="5" width="9.140625" style="3" customWidth="1"/>
    <col min="6" max="6" width="13.140625" style="3" customWidth="1"/>
    <col min="7" max="7" width="9.140625" style="3" customWidth="1"/>
    <col min="8" max="16" width="9.42578125" style="3" customWidth="1"/>
    <col min="17" max="17" width="26.42578125" style="3" customWidth="1"/>
    <col min="18" max="16384" width="9.140625" style="131"/>
  </cols>
  <sheetData>
    <row r="1" spans="1:17" ht="66.75" customHeight="1" x14ac:dyDescent="0.2">
      <c r="G1" s="535" t="s">
        <v>248</v>
      </c>
      <c r="H1" s="535"/>
      <c r="I1" s="535"/>
      <c r="J1" s="535"/>
      <c r="K1" s="535"/>
      <c r="L1" s="535"/>
      <c r="M1" s="535"/>
      <c r="N1" s="535"/>
      <c r="O1" s="535"/>
      <c r="P1" s="535"/>
      <c r="Q1" s="535"/>
    </row>
    <row r="2" spans="1:17" ht="66.75" customHeight="1" x14ac:dyDescent="0.25">
      <c r="E2" s="536"/>
      <c r="F2" s="537"/>
      <c r="G2" s="400" t="s">
        <v>217</v>
      </c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41.25" customHeight="1" x14ac:dyDescent="0.25">
      <c r="A3" s="538" t="s">
        <v>17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</row>
    <row r="4" spans="1:17" ht="14.25" customHeight="1" x14ac:dyDescent="0.2">
      <c r="E4" s="2"/>
      <c r="F4" s="1" t="s">
        <v>11</v>
      </c>
      <c r="G4" s="2"/>
    </row>
    <row r="5" spans="1:17" ht="12.75" x14ac:dyDescent="0.2">
      <c r="A5" s="625" t="s">
        <v>12</v>
      </c>
      <c r="B5" s="661" t="s">
        <v>28</v>
      </c>
      <c r="C5" s="663" t="s">
        <v>0</v>
      </c>
      <c r="D5" s="664" t="s">
        <v>1</v>
      </c>
      <c r="E5" s="664"/>
      <c r="F5" s="665"/>
      <c r="G5" s="665"/>
      <c r="H5" s="666" t="s">
        <v>2</v>
      </c>
      <c r="I5" s="667"/>
      <c r="J5" s="667"/>
      <c r="K5" s="667"/>
      <c r="L5" s="667"/>
      <c r="M5" s="667"/>
      <c r="N5" s="667"/>
      <c r="O5" s="667"/>
      <c r="P5" s="668"/>
      <c r="Q5" s="665" t="s">
        <v>3</v>
      </c>
    </row>
    <row r="6" spans="1:17" ht="38.25" x14ac:dyDescent="0.2">
      <c r="A6" s="627"/>
      <c r="B6" s="662"/>
      <c r="C6" s="663"/>
      <c r="D6" s="207" t="s">
        <v>4</v>
      </c>
      <c r="E6" s="208" t="s">
        <v>5</v>
      </c>
      <c r="F6" s="177" t="s">
        <v>6</v>
      </c>
      <c r="G6" s="178" t="s">
        <v>7</v>
      </c>
      <c r="H6" s="289" t="s">
        <v>8</v>
      </c>
      <c r="I6" s="177" t="s">
        <v>9</v>
      </c>
      <c r="J6" s="177" t="s">
        <v>10</v>
      </c>
      <c r="K6" s="177" t="s">
        <v>50</v>
      </c>
      <c r="L6" s="177" t="s">
        <v>113</v>
      </c>
      <c r="M6" s="177" t="s">
        <v>139</v>
      </c>
      <c r="N6" s="177" t="s">
        <v>198</v>
      </c>
      <c r="O6" s="177" t="s">
        <v>218</v>
      </c>
      <c r="P6" s="50" t="s">
        <v>219</v>
      </c>
      <c r="Q6" s="665"/>
    </row>
    <row r="7" spans="1:17" ht="15" customHeight="1" x14ac:dyDescent="0.2">
      <c r="A7" s="5"/>
      <c r="B7" s="653" t="s">
        <v>107</v>
      </c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54"/>
      <c r="Q7" s="51"/>
    </row>
    <row r="8" spans="1:17" ht="17.25" customHeight="1" x14ac:dyDescent="0.2">
      <c r="A8" s="5"/>
      <c r="B8" s="650" t="s">
        <v>108</v>
      </c>
      <c r="C8" s="651"/>
      <c r="D8" s="651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1"/>
      <c r="P8" s="651"/>
      <c r="Q8" s="652"/>
    </row>
    <row r="9" spans="1:17" ht="34.5" customHeight="1" x14ac:dyDescent="0.2">
      <c r="A9" s="5"/>
      <c r="B9" s="644" t="s">
        <v>109</v>
      </c>
      <c r="C9" s="645"/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6"/>
    </row>
    <row r="10" spans="1:17" ht="19.5" customHeight="1" x14ac:dyDescent="0.2">
      <c r="A10" s="214"/>
      <c r="B10" s="296"/>
      <c r="C10" s="297"/>
      <c r="D10" s="297"/>
      <c r="E10" s="297"/>
      <c r="F10" s="297"/>
      <c r="G10" s="297"/>
      <c r="H10" s="356"/>
      <c r="I10" s="356"/>
      <c r="J10" s="356"/>
      <c r="K10" s="356"/>
      <c r="L10" s="356"/>
      <c r="M10" s="356"/>
      <c r="N10" s="356"/>
      <c r="O10" s="356"/>
      <c r="P10" s="356"/>
      <c r="Q10" s="298"/>
    </row>
    <row r="11" spans="1:17" s="264" customFormat="1" ht="15.75" customHeight="1" x14ac:dyDescent="0.2">
      <c r="A11" s="299"/>
      <c r="B11" s="647"/>
      <c r="C11" s="648"/>
      <c r="D11" s="648"/>
      <c r="E11" s="648"/>
      <c r="F11" s="648"/>
      <c r="G11" s="649"/>
      <c r="H11" s="52">
        <f>H14+H15+H16+H17+H18+H22+H23+H25+H30</f>
        <v>288.84000000000003</v>
      </c>
      <c r="I11" s="52">
        <f>I14+I15+I16+I17+I18+I22+I23+I25+I30</f>
        <v>56.65</v>
      </c>
      <c r="J11" s="52">
        <f t="shared" ref="J11:K11" si="0">J14+J15+J16+J17+J18+J22+J23+J24+J25+J30+J35+J36+J37+J38+J39+J40+J41+J43+J44+J45+J46</f>
        <v>94.840000000000018</v>
      </c>
      <c r="K11" s="52">
        <f t="shared" si="0"/>
        <v>69.12</v>
      </c>
      <c r="L11" s="52">
        <f>L14+L15+L16+L17+L18+L22+L23+L24+L25+L30+L35+L36+L37+L38+L39+L40+L41+L42</f>
        <v>260.73</v>
      </c>
      <c r="M11" s="52">
        <f>M14+M15+M16+M17+M18+M22+M23+M24+M25+M30+M35+M36+M37+M38+M39+M40+M41+M42+M47+M48</f>
        <v>78.569999999999993</v>
      </c>
      <c r="N11" s="52">
        <f t="shared" ref="N11:O11" si="1">N14+N15+N16+N17+N18+N22+N23+N24+N25+N30+N35+N36+N37+N38+N39+N40+N41+N42+N47+N48</f>
        <v>53.5</v>
      </c>
      <c r="O11" s="52">
        <f t="shared" si="1"/>
        <v>53.5</v>
      </c>
      <c r="P11" s="52">
        <f>P14+P15+P16+P17+P18+P22+P23+P24+P25+P30+P35+P36+P37+P38+P39+P40+P41+P42+P47+P48</f>
        <v>955.75000000000011</v>
      </c>
      <c r="Q11" s="53"/>
    </row>
    <row r="12" spans="1:17" s="265" customFormat="1" x14ac:dyDescent="0.2">
      <c r="A12" s="7"/>
      <c r="B12" s="628" t="s">
        <v>14</v>
      </c>
      <c r="C12" s="629"/>
      <c r="D12" s="629"/>
      <c r="E12" s="629"/>
      <c r="F12" s="629"/>
      <c r="G12" s="629"/>
      <c r="H12" s="630"/>
      <c r="I12" s="630"/>
      <c r="J12" s="630"/>
      <c r="K12" s="630"/>
      <c r="L12" s="630"/>
      <c r="M12" s="630"/>
      <c r="N12" s="630"/>
      <c r="O12" s="630"/>
      <c r="P12" s="630"/>
      <c r="Q12" s="631"/>
    </row>
    <row r="13" spans="1:17" s="266" customFormat="1" ht="12" customHeight="1" x14ac:dyDescent="0.2">
      <c r="A13" s="20"/>
      <c r="B13" s="54"/>
      <c r="C13" s="55"/>
      <c r="D13" s="55"/>
      <c r="E13" s="55"/>
      <c r="F13" s="660" t="s">
        <v>146</v>
      </c>
      <c r="G13" s="660"/>
      <c r="H13" s="56">
        <f t="shared" ref="H13:L13" si="2">H14+H15+H16+H17+H18+H22+H23</f>
        <v>140.72</v>
      </c>
      <c r="I13" s="56">
        <f t="shared" si="2"/>
        <v>34.25</v>
      </c>
      <c r="J13" s="56">
        <f t="shared" si="2"/>
        <v>29.1</v>
      </c>
      <c r="K13" s="56">
        <f>K14+K15+K16+K17+K18+K22+K23+K35+K37</f>
        <v>36.22</v>
      </c>
      <c r="L13" s="56">
        <f t="shared" si="2"/>
        <v>29.16</v>
      </c>
      <c r="M13" s="56">
        <f t="shared" ref="M13:N13" si="3">M14+M15+M16+M17+M18+M22+M23</f>
        <v>28.740000000000002</v>
      </c>
      <c r="N13" s="56">
        <f t="shared" si="3"/>
        <v>30</v>
      </c>
      <c r="O13" s="56">
        <f t="shared" ref="O13" si="4">O14+O15+O16+O17+O18+O22+O23</f>
        <v>30</v>
      </c>
      <c r="P13" s="56">
        <f>P14+P15+P16+P17+P18+P22+P23</f>
        <v>348.69</v>
      </c>
      <c r="Q13" s="57"/>
    </row>
    <row r="14" spans="1:17" s="264" customFormat="1" ht="37.5" customHeight="1" x14ac:dyDescent="0.2">
      <c r="A14" s="625" t="s">
        <v>97</v>
      </c>
      <c r="B14" s="583" t="s">
        <v>119</v>
      </c>
      <c r="C14" s="267"/>
      <c r="D14" s="585" t="s">
        <v>39</v>
      </c>
      <c r="E14" s="585" t="s">
        <v>18</v>
      </c>
      <c r="F14" s="301" t="s">
        <v>126</v>
      </c>
      <c r="G14" s="658">
        <v>244</v>
      </c>
      <c r="H14" s="145"/>
      <c r="I14" s="148">
        <v>10.42</v>
      </c>
      <c r="J14" s="148"/>
      <c r="K14" s="268"/>
      <c r="L14" s="148"/>
      <c r="M14" s="148"/>
      <c r="N14" s="148"/>
      <c r="O14" s="148"/>
      <c r="P14" s="149">
        <f>H14+I14+J14+K14+L14+M14+N14+O14</f>
        <v>10.42</v>
      </c>
      <c r="Q14" s="632" t="s">
        <v>21</v>
      </c>
    </row>
    <row r="15" spans="1:17" s="264" customFormat="1" ht="21" customHeight="1" x14ac:dyDescent="0.2">
      <c r="A15" s="627"/>
      <c r="B15" s="584"/>
      <c r="C15" s="269"/>
      <c r="D15" s="586"/>
      <c r="E15" s="586"/>
      <c r="F15" s="293" t="s">
        <v>123</v>
      </c>
      <c r="G15" s="659"/>
      <c r="H15" s="146"/>
      <c r="I15" s="147"/>
      <c r="J15" s="155">
        <v>5</v>
      </c>
      <c r="K15" s="147">
        <v>5</v>
      </c>
      <c r="L15" s="147">
        <v>5</v>
      </c>
      <c r="M15" s="147">
        <v>5</v>
      </c>
      <c r="N15" s="147">
        <v>5</v>
      </c>
      <c r="O15" s="147">
        <v>5</v>
      </c>
      <c r="P15" s="150">
        <f t="shared" ref="P15:P17" si="5">H15+I15+J15+K15+L15+M15+N15+O15</f>
        <v>30</v>
      </c>
      <c r="Q15" s="634"/>
    </row>
    <row r="16" spans="1:17" s="264" customFormat="1" ht="62.25" customHeight="1" x14ac:dyDescent="0.2">
      <c r="A16" s="625" t="s">
        <v>98</v>
      </c>
      <c r="B16" s="583" t="s">
        <v>22</v>
      </c>
      <c r="C16" s="270"/>
      <c r="D16" s="585" t="s">
        <v>39</v>
      </c>
      <c r="E16" s="585" t="s">
        <v>18</v>
      </c>
      <c r="F16" s="151" t="s">
        <v>126</v>
      </c>
      <c r="G16" s="302">
        <v>244</v>
      </c>
      <c r="H16" s="153">
        <v>15</v>
      </c>
      <c r="I16" s="154">
        <v>13.83</v>
      </c>
      <c r="J16" s="148"/>
      <c r="K16" s="148"/>
      <c r="L16" s="148"/>
      <c r="M16" s="148"/>
      <c r="N16" s="148"/>
      <c r="O16" s="148"/>
      <c r="P16" s="149">
        <f t="shared" si="5"/>
        <v>28.83</v>
      </c>
      <c r="Q16" s="635" t="s">
        <v>19</v>
      </c>
    </row>
    <row r="17" spans="1:17" s="264" customFormat="1" ht="53.25" customHeight="1" x14ac:dyDescent="0.2">
      <c r="A17" s="627"/>
      <c r="B17" s="584"/>
      <c r="C17" s="270"/>
      <c r="D17" s="586"/>
      <c r="E17" s="586"/>
      <c r="F17" s="293" t="s">
        <v>123</v>
      </c>
      <c r="G17" s="152">
        <v>244</v>
      </c>
      <c r="H17" s="146"/>
      <c r="I17" s="155"/>
      <c r="J17" s="175">
        <v>14.1</v>
      </c>
      <c r="K17" s="147">
        <v>21.72</v>
      </c>
      <c r="L17" s="147">
        <v>24.16</v>
      </c>
      <c r="M17" s="147">
        <v>13.74</v>
      </c>
      <c r="N17" s="147">
        <v>15</v>
      </c>
      <c r="O17" s="147">
        <v>15</v>
      </c>
      <c r="P17" s="150">
        <f t="shared" si="5"/>
        <v>103.72</v>
      </c>
      <c r="Q17" s="636"/>
    </row>
    <row r="18" spans="1:17" s="264" customFormat="1" ht="30.75" customHeight="1" x14ac:dyDescent="0.2">
      <c r="A18" s="625" t="s">
        <v>99</v>
      </c>
      <c r="B18" s="277" t="s">
        <v>35</v>
      </c>
      <c r="C18" s="267"/>
      <c r="D18" s="468" t="s">
        <v>39</v>
      </c>
      <c r="E18" s="468" t="s">
        <v>18</v>
      </c>
      <c r="F18" s="468" t="s">
        <v>126</v>
      </c>
      <c r="G18" s="655">
        <v>244</v>
      </c>
      <c r="H18" s="67">
        <f t="shared" ref="H18:L18" si="6">H19+H21+H20</f>
        <v>115.72</v>
      </c>
      <c r="I18" s="76">
        <f t="shared" si="6"/>
        <v>0</v>
      </c>
      <c r="J18" s="76">
        <f t="shared" si="6"/>
        <v>0</v>
      </c>
      <c r="K18" s="26">
        <f t="shared" si="6"/>
        <v>0</v>
      </c>
      <c r="L18" s="26">
        <f t="shared" si="6"/>
        <v>0</v>
      </c>
      <c r="M18" s="26">
        <f t="shared" ref="M18:N18" si="7">M19+M21+M20</f>
        <v>0</v>
      </c>
      <c r="N18" s="26">
        <f t="shared" si="7"/>
        <v>0</v>
      </c>
      <c r="O18" s="26">
        <f t="shared" ref="O18" si="8">O19+O21+O20</f>
        <v>0</v>
      </c>
      <c r="P18" s="58">
        <f>H18+I18+J18+K18+L18+M18+N18+O18</f>
        <v>115.72</v>
      </c>
      <c r="Q18" s="635" t="s">
        <v>40</v>
      </c>
    </row>
    <row r="19" spans="1:17" s="264" customFormat="1" ht="15" customHeight="1" x14ac:dyDescent="0.2">
      <c r="A19" s="626"/>
      <c r="B19" s="271" t="s">
        <v>60</v>
      </c>
      <c r="C19" s="270"/>
      <c r="D19" s="489"/>
      <c r="E19" s="489"/>
      <c r="F19" s="489"/>
      <c r="G19" s="656"/>
      <c r="H19" s="68">
        <v>21.07</v>
      </c>
      <c r="I19" s="77"/>
      <c r="J19" s="77"/>
      <c r="K19" s="23"/>
      <c r="L19" s="23"/>
      <c r="M19" s="23"/>
      <c r="N19" s="23"/>
      <c r="O19" s="23"/>
      <c r="P19" s="59">
        <f>H19+I19+J19+K19+L19+M19+N19+O19</f>
        <v>21.07</v>
      </c>
      <c r="Q19" s="643"/>
    </row>
    <row r="20" spans="1:17" s="264" customFormat="1" ht="15" customHeight="1" x14ac:dyDescent="0.2">
      <c r="A20" s="626"/>
      <c r="B20" s="272" t="s">
        <v>61</v>
      </c>
      <c r="C20" s="270"/>
      <c r="D20" s="489"/>
      <c r="E20" s="489"/>
      <c r="F20" s="489"/>
      <c r="G20" s="656"/>
      <c r="H20" s="68">
        <v>23.6</v>
      </c>
      <c r="I20" s="77"/>
      <c r="J20" s="77"/>
      <c r="K20" s="23"/>
      <c r="L20" s="23"/>
      <c r="M20" s="23"/>
      <c r="N20" s="23"/>
      <c r="O20" s="23"/>
      <c r="P20" s="59">
        <f t="shared" ref="P20:P21" si="9">H20+I20+J20+K20+L20+M20+N20+O20</f>
        <v>23.6</v>
      </c>
      <c r="Q20" s="643"/>
    </row>
    <row r="21" spans="1:17" s="264" customFormat="1" ht="14.25" customHeight="1" x14ac:dyDescent="0.2">
      <c r="A21" s="627"/>
      <c r="B21" s="273" t="s">
        <v>62</v>
      </c>
      <c r="C21" s="270"/>
      <c r="D21" s="469"/>
      <c r="E21" s="469"/>
      <c r="F21" s="469"/>
      <c r="G21" s="657"/>
      <c r="H21" s="66">
        <v>71.05</v>
      </c>
      <c r="I21" s="143"/>
      <c r="J21" s="27"/>
      <c r="K21" s="65"/>
      <c r="L21" s="65"/>
      <c r="M21" s="65"/>
      <c r="N21" s="65"/>
      <c r="O21" s="65"/>
      <c r="P21" s="59">
        <f t="shared" si="9"/>
        <v>71.05</v>
      </c>
      <c r="Q21" s="636"/>
    </row>
    <row r="22" spans="1:17" s="264" customFormat="1" ht="21" customHeight="1" x14ac:dyDescent="0.2">
      <c r="A22" s="625" t="s">
        <v>100</v>
      </c>
      <c r="B22" s="583" t="s">
        <v>20</v>
      </c>
      <c r="C22" s="270"/>
      <c r="D22" s="585" t="s">
        <v>39</v>
      </c>
      <c r="E22" s="585" t="s">
        <v>18</v>
      </c>
      <c r="F22" s="301" t="s">
        <v>126</v>
      </c>
      <c r="G22" s="156">
        <v>244</v>
      </c>
      <c r="H22" s="158">
        <v>10</v>
      </c>
      <c r="I22" s="148">
        <v>10</v>
      </c>
      <c r="J22" s="78"/>
      <c r="K22" s="144"/>
      <c r="L22" s="144"/>
      <c r="M22" s="144"/>
      <c r="N22" s="144"/>
      <c r="O22" s="144"/>
      <c r="P22" s="159">
        <f>H22+I22+J22+K22+L22+M22+N22+O22</f>
        <v>20</v>
      </c>
      <c r="Q22" s="632" t="s">
        <v>21</v>
      </c>
    </row>
    <row r="23" spans="1:17" s="264" customFormat="1" ht="26.25" customHeight="1" x14ac:dyDescent="0.2">
      <c r="A23" s="626"/>
      <c r="B23" s="671"/>
      <c r="C23" s="270"/>
      <c r="D23" s="586"/>
      <c r="E23" s="586"/>
      <c r="F23" s="293" t="s">
        <v>123</v>
      </c>
      <c r="G23" s="152">
        <v>244</v>
      </c>
      <c r="H23" s="157"/>
      <c r="I23" s="147"/>
      <c r="J23" s="174">
        <v>10</v>
      </c>
      <c r="K23" s="155"/>
      <c r="L23" s="155"/>
      <c r="M23" s="155">
        <v>10</v>
      </c>
      <c r="N23" s="155">
        <v>10</v>
      </c>
      <c r="O23" s="155">
        <v>10</v>
      </c>
      <c r="P23" s="150">
        <f t="shared" ref="P23:P24" si="10">H23+I23+J23+K23+L23+M23+N23+O23</f>
        <v>40</v>
      </c>
      <c r="Q23" s="633"/>
    </row>
    <row r="24" spans="1:17" s="264" customFormat="1" ht="26.25" customHeight="1" x14ac:dyDescent="0.2">
      <c r="A24" s="627"/>
      <c r="B24" s="584"/>
      <c r="C24" s="270"/>
      <c r="D24" s="220"/>
      <c r="E24" s="220"/>
      <c r="F24" s="293" t="s">
        <v>152</v>
      </c>
      <c r="G24" s="152">
        <v>244</v>
      </c>
      <c r="H24" s="157"/>
      <c r="I24" s="147"/>
      <c r="J24" s="174"/>
      <c r="K24" s="155">
        <v>10</v>
      </c>
      <c r="L24" s="155">
        <v>10</v>
      </c>
      <c r="M24" s="155"/>
      <c r="N24" s="155"/>
      <c r="O24" s="155"/>
      <c r="P24" s="159">
        <f t="shared" si="10"/>
        <v>20</v>
      </c>
      <c r="Q24" s="634"/>
    </row>
    <row r="25" spans="1:17" s="264" customFormat="1" ht="20.25" customHeight="1" x14ac:dyDescent="0.2">
      <c r="A25" s="625" t="s">
        <v>101</v>
      </c>
      <c r="B25" s="603" t="s">
        <v>54</v>
      </c>
      <c r="C25" s="267"/>
      <c r="D25" s="637" t="s">
        <v>39</v>
      </c>
      <c r="E25" s="637" t="s">
        <v>41</v>
      </c>
      <c r="F25" s="300"/>
      <c r="G25" s="69">
        <v>244</v>
      </c>
      <c r="H25" s="160">
        <f t="shared" ref="H25:L25" si="11">H26+H27+H28+H29</f>
        <v>28</v>
      </c>
      <c r="I25" s="26">
        <f t="shared" si="11"/>
        <v>22.4</v>
      </c>
      <c r="J25" s="162">
        <f t="shared" si="11"/>
        <v>22.4</v>
      </c>
      <c r="K25" s="163">
        <f t="shared" si="11"/>
        <v>22.4</v>
      </c>
      <c r="L25" s="163">
        <f t="shared" si="11"/>
        <v>23</v>
      </c>
      <c r="M25" s="163">
        <f t="shared" ref="M25:N25" si="12">M26+M27+M28+M29</f>
        <v>23</v>
      </c>
      <c r="N25" s="163">
        <f t="shared" si="12"/>
        <v>23</v>
      </c>
      <c r="O25" s="163">
        <f t="shared" ref="O25" si="13">O26+O27+O28+O29</f>
        <v>23</v>
      </c>
      <c r="P25" s="161">
        <f>H25+I25+J25+K25+L25+M25+N25+O25</f>
        <v>187.2</v>
      </c>
      <c r="Q25" s="635" t="s">
        <v>118</v>
      </c>
    </row>
    <row r="26" spans="1:17" s="264" customFormat="1" ht="12" customHeight="1" x14ac:dyDescent="0.2">
      <c r="A26" s="626"/>
      <c r="B26" s="587"/>
      <c r="C26" s="270"/>
      <c r="D26" s="638"/>
      <c r="E26" s="638"/>
      <c r="F26" s="72" t="s">
        <v>127</v>
      </c>
      <c r="G26" s="70">
        <v>244</v>
      </c>
      <c r="H26" s="68">
        <v>25</v>
      </c>
      <c r="I26" s="23">
        <v>20</v>
      </c>
      <c r="J26" s="61"/>
      <c r="K26" s="61"/>
      <c r="L26" s="61"/>
      <c r="M26" s="61"/>
      <c r="N26" s="61"/>
      <c r="O26" s="61"/>
      <c r="P26" s="63">
        <f>H26+I26+J26+K26+L26+M26+N26+O26</f>
        <v>45</v>
      </c>
      <c r="Q26" s="643"/>
    </row>
    <row r="27" spans="1:17" s="264" customFormat="1" ht="12" customHeight="1" x14ac:dyDescent="0.2">
      <c r="A27" s="626"/>
      <c r="B27" s="587"/>
      <c r="C27" s="270"/>
      <c r="D27" s="638"/>
      <c r="E27" s="638"/>
      <c r="F27" s="72" t="s">
        <v>128</v>
      </c>
      <c r="G27" s="70">
        <v>244</v>
      </c>
      <c r="H27" s="68">
        <v>3</v>
      </c>
      <c r="I27" s="23">
        <v>2.4</v>
      </c>
      <c r="J27" s="61"/>
      <c r="K27" s="61"/>
      <c r="L27" s="61"/>
      <c r="M27" s="61"/>
      <c r="N27" s="61"/>
      <c r="O27" s="61"/>
      <c r="P27" s="63">
        <f t="shared" ref="P27:P29" si="14">H27+I27+J27+K27+L27+M27+N27+O27</f>
        <v>5.4</v>
      </c>
      <c r="Q27" s="643"/>
    </row>
    <row r="28" spans="1:17" s="264" customFormat="1" ht="12" customHeight="1" x14ac:dyDescent="0.2">
      <c r="A28" s="626"/>
      <c r="B28" s="587"/>
      <c r="C28" s="270"/>
      <c r="D28" s="638"/>
      <c r="E28" s="638"/>
      <c r="F28" s="72" t="s">
        <v>124</v>
      </c>
      <c r="G28" s="70">
        <v>244</v>
      </c>
      <c r="H28" s="68"/>
      <c r="I28" s="23"/>
      <c r="J28" s="61">
        <v>20</v>
      </c>
      <c r="K28" s="61">
        <v>20</v>
      </c>
      <c r="L28" s="61">
        <v>20</v>
      </c>
      <c r="M28" s="61">
        <v>20</v>
      </c>
      <c r="N28" s="61">
        <v>20</v>
      </c>
      <c r="O28" s="61">
        <v>20</v>
      </c>
      <c r="P28" s="63">
        <f t="shared" si="14"/>
        <v>120</v>
      </c>
      <c r="Q28" s="643"/>
    </row>
    <row r="29" spans="1:17" s="264" customFormat="1" ht="12" customHeight="1" x14ac:dyDescent="0.2">
      <c r="A29" s="627"/>
      <c r="B29" s="604"/>
      <c r="C29" s="269"/>
      <c r="D29" s="639"/>
      <c r="E29" s="639"/>
      <c r="F29" s="73" t="s">
        <v>125</v>
      </c>
      <c r="G29" s="71">
        <v>244</v>
      </c>
      <c r="H29" s="66"/>
      <c r="I29" s="65"/>
      <c r="J29" s="27">
        <v>2.4</v>
      </c>
      <c r="K29" s="27">
        <v>2.4</v>
      </c>
      <c r="L29" s="27">
        <v>3</v>
      </c>
      <c r="M29" s="27">
        <v>3</v>
      </c>
      <c r="N29" s="27">
        <v>3</v>
      </c>
      <c r="O29" s="27">
        <v>3</v>
      </c>
      <c r="P29" s="63">
        <f t="shared" si="14"/>
        <v>16.8</v>
      </c>
      <c r="Q29" s="636"/>
    </row>
    <row r="30" spans="1:17" s="264" customFormat="1" ht="17.100000000000001" customHeight="1" x14ac:dyDescent="0.2">
      <c r="A30" s="669" t="s">
        <v>102</v>
      </c>
      <c r="B30" s="670" t="s">
        <v>117</v>
      </c>
      <c r="C30" s="270"/>
      <c r="D30" s="672" t="s">
        <v>39</v>
      </c>
      <c r="E30" s="164"/>
      <c r="F30" s="290"/>
      <c r="G30" s="69">
        <v>244</v>
      </c>
      <c r="H30" s="170">
        <f t="shared" ref="H30:L30" si="15">H31+H32+H33+H34</f>
        <v>120.12</v>
      </c>
      <c r="I30" s="26">
        <f t="shared" si="15"/>
        <v>0</v>
      </c>
      <c r="J30" s="64">
        <f t="shared" si="15"/>
        <v>0</v>
      </c>
      <c r="K30" s="60">
        <f t="shared" si="15"/>
        <v>0</v>
      </c>
      <c r="L30" s="60">
        <f t="shared" si="15"/>
        <v>0</v>
      </c>
      <c r="M30" s="60">
        <f t="shared" ref="M30:N30" si="16">M31+M32+M33+M34</f>
        <v>0</v>
      </c>
      <c r="N30" s="60">
        <f t="shared" si="16"/>
        <v>0</v>
      </c>
      <c r="O30" s="60">
        <f t="shared" ref="O30" si="17">O31+O32+O33+O34</f>
        <v>0</v>
      </c>
      <c r="P30" s="62">
        <f>H30+I30+J30+K30+L30+M30+N30+O30</f>
        <v>120.12</v>
      </c>
      <c r="Q30" s="635" t="s">
        <v>120</v>
      </c>
    </row>
    <row r="31" spans="1:17" s="264" customFormat="1" ht="12" customHeight="1" x14ac:dyDescent="0.2">
      <c r="A31" s="669"/>
      <c r="B31" s="670"/>
      <c r="C31" s="270"/>
      <c r="D31" s="672"/>
      <c r="E31" s="640" t="s">
        <v>55</v>
      </c>
      <c r="F31" s="165" t="s">
        <v>137</v>
      </c>
      <c r="G31" s="168">
        <v>244</v>
      </c>
      <c r="H31" s="68">
        <v>60</v>
      </c>
      <c r="I31" s="172"/>
      <c r="J31" s="23"/>
      <c r="K31" s="23"/>
      <c r="L31" s="23"/>
      <c r="M31" s="23"/>
      <c r="N31" s="23"/>
      <c r="O31" s="23"/>
      <c r="P31" s="173">
        <f>H31+I31+J31+K31+L31+M31+N31+O31</f>
        <v>60</v>
      </c>
      <c r="Q31" s="643"/>
    </row>
    <row r="32" spans="1:17" s="264" customFormat="1" ht="12" customHeight="1" x14ac:dyDescent="0.2">
      <c r="A32" s="669"/>
      <c r="B32" s="670"/>
      <c r="C32" s="270"/>
      <c r="D32" s="672"/>
      <c r="E32" s="641"/>
      <c r="F32" s="166" t="s">
        <v>138</v>
      </c>
      <c r="G32" s="168">
        <v>244</v>
      </c>
      <c r="H32" s="68">
        <v>0.06</v>
      </c>
      <c r="I32" s="23"/>
      <c r="J32" s="23"/>
      <c r="K32" s="23"/>
      <c r="L32" s="144"/>
      <c r="M32" s="144"/>
      <c r="N32" s="144"/>
      <c r="O32" s="144"/>
      <c r="P32" s="173">
        <f t="shared" ref="P32:P34" si="18">H32+I32+J32+K32+L32+M32+N32+O32</f>
        <v>0.06</v>
      </c>
      <c r="Q32" s="643"/>
    </row>
    <row r="33" spans="1:17" ht="12" customHeight="1" x14ac:dyDescent="0.2">
      <c r="A33" s="669"/>
      <c r="B33" s="670"/>
      <c r="C33" s="270"/>
      <c r="D33" s="672"/>
      <c r="E33" s="561" t="s">
        <v>56</v>
      </c>
      <c r="F33" s="167" t="s">
        <v>137</v>
      </c>
      <c r="G33" s="169">
        <v>611</v>
      </c>
      <c r="H33" s="171">
        <v>60</v>
      </c>
      <c r="I33" s="172"/>
      <c r="J33" s="176"/>
      <c r="K33" s="172"/>
      <c r="L33" s="23"/>
      <c r="M33" s="23"/>
      <c r="N33" s="23"/>
      <c r="O33" s="23"/>
      <c r="P33" s="173">
        <f t="shared" si="18"/>
        <v>60</v>
      </c>
      <c r="Q33" s="643"/>
    </row>
    <row r="34" spans="1:17" ht="11.25" customHeight="1" x14ac:dyDescent="0.2">
      <c r="A34" s="669"/>
      <c r="B34" s="670"/>
      <c r="C34" s="269"/>
      <c r="D34" s="672"/>
      <c r="E34" s="642"/>
      <c r="F34" s="74" t="s">
        <v>138</v>
      </c>
      <c r="G34" s="71">
        <v>611</v>
      </c>
      <c r="H34" s="66">
        <v>0.06</v>
      </c>
      <c r="I34" s="65"/>
      <c r="J34" s="75"/>
      <c r="K34" s="65"/>
      <c r="L34" s="65"/>
      <c r="M34" s="65"/>
      <c r="N34" s="65"/>
      <c r="O34" s="65"/>
      <c r="P34" s="63">
        <f t="shared" si="18"/>
        <v>0.06</v>
      </c>
      <c r="Q34" s="636"/>
    </row>
    <row r="35" spans="1:17" ht="17.25" customHeight="1" x14ac:dyDescent="0.2">
      <c r="A35" s="605" t="s">
        <v>103</v>
      </c>
      <c r="B35" s="607" t="s">
        <v>142</v>
      </c>
      <c r="C35" s="219"/>
      <c r="D35" s="215" t="s">
        <v>39</v>
      </c>
      <c r="E35" s="215" t="s">
        <v>144</v>
      </c>
      <c r="F35" s="226" t="s">
        <v>152</v>
      </c>
      <c r="G35" s="227">
        <v>244</v>
      </c>
      <c r="H35" s="217"/>
      <c r="I35" s="216"/>
      <c r="J35" s="218">
        <v>13.62</v>
      </c>
      <c r="K35" s="216"/>
      <c r="L35" s="216">
        <v>6.72</v>
      </c>
      <c r="M35" s="216"/>
      <c r="N35" s="216"/>
      <c r="O35" s="216"/>
      <c r="P35" s="332">
        <f>H35+I35+J35+K35+L35+M35+N35+O35</f>
        <v>20.34</v>
      </c>
      <c r="Q35" s="609" t="s">
        <v>21</v>
      </c>
    </row>
    <row r="36" spans="1:17" ht="17.25" customHeight="1" x14ac:dyDescent="0.2">
      <c r="A36" s="606"/>
      <c r="B36" s="608"/>
      <c r="C36" s="221"/>
      <c r="D36" s="295" t="s">
        <v>39</v>
      </c>
      <c r="E36" s="295" t="s">
        <v>144</v>
      </c>
      <c r="F36" s="232" t="s">
        <v>153</v>
      </c>
      <c r="G36" s="233">
        <v>244</v>
      </c>
      <c r="H36" s="234"/>
      <c r="I36" s="235"/>
      <c r="J36" s="236">
        <v>0.9</v>
      </c>
      <c r="K36" s="235"/>
      <c r="L36" s="237">
        <v>0.84</v>
      </c>
      <c r="M36" s="237"/>
      <c r="N36" s="237"/>
      <c r="O36" s="237"/>
      <c r="P36" s="348">
        <f t="shared" ref="P36:P46" si="19">H36+I36+J36+K36+L36+M36+N36+O36</f>
        <v>1.74</v>
      </c>
      <c r="Q36" s="609"/>
    </row>
    <row r="37" spans="1:17" ht="29.25" customHeight="1" x14ac:dyDescent="0.2">
      <c r="A37" s="228" t="s">
        <v>104</v>
      </c>
      <c r="B37" s="229" t="s">
        <v>199</v>
      </c>
      <c r="C37" s="229"/>
      <c r="D37" s="230" t="s">
        <v>39</v>
      </c>
      <c r="E37" s="230" t="s">
        <v>144</v>
      </c>
      <c r="F37" s="231" t="s">
        <v>123</v>
      </c>
      <c r="G37" s="178">
        <v>244</v>
      </c>
      <c r="H37" s="238"/>
      <c r="I37" s="239"/>
      <c r="J37" s="240"/>
      <c r="K37" s="239">
        <v>9.5</v>
      </c>
      <c r="L37" s="239"/>
      <c r="M37" s="239"/>
      <c r="N37" s="239"/>
      <c r="O37" s="239"/>
      <c r="P37" s="349">
        <f t="shared" si="19"/>
        <v>9.5</v>
      </c>
      <c r="Q37" s="609"/>
    </row>
    <row r="38" spans="1:17" ht="25.5" x14ac:dyDescent="0.2">
      <c r="A38" s="228" t="s">
        <v>147</v>
      </c>
      <c r="B38" s="229" t="s">
        <v>155</v>
      </c>
      <c r="C38" s="241"/>
      <c r="D38" s="241" t="s">
        <v>39</v>
      </c>
      <c r="E38" s="241" t="s">
        <v>144</v>
      </c>
      <c r="F38" s="231" t="s">
        <v>152</v>
      </c>
      <c r="G38" s="242">
        <v>244</v>
      </c>
      <c r="H38" s="238"/>
      <c r="I38" s="239"/>
      <c r="J38" s="240">
        <v>0.7</v>
      </c>
      <c r="K38" s="239"/>
      <c r="L38" s="239"/>
      <c r="M38" s="239"/>
      <c r="N38" s="239"/>
      <c r="O38" s="239"/>
      <c r="P38" s="348">
        <f t="shared" si="19"/>
        <v>0.7</v>
      </c>
      <c r="Q38" s="609"/>
    </row>
    <row r="39" spans="1:17" ht="12.75" x14ac:dyDescent="0.2">
      <c r="A39" s="228" t="s">
        <v>148</v>
      </c>
      <c r="B39" s="229" t="s">
        <v>157</v>
      </c>
      <c r="C39" s="241"/>
      <c r="D39" s="241" t="s">
        <v>39</v>
      </c>
      <c r="E39" s="241" t="s">
        <v>144</v>
      </c>
      <c r="F39" s="231" t="s">
        <v>158</v>
      </c>
      <c r="G39" s="242">
        <v>244</v>
      </c>
      <c r="H39" s="238"/>
      <c r="I39" s="239"/>
      <c r="J39" s="240">
        <v>2.4</v>
      </c>
      <c r="K39" s="239"/>
      <c r="L39" s="239"/>
      <c r="M39" s="239"/>
      <c r="N39" s="239"/>
      <c r="O39" s="239"/>
      <c r="P39" s="327">
        <f t="shared" si="19"/>
        <v>2.4</v>
      </c>
      <c r="Q39" s="609"/>
    </row>
    <row r="40" spans="1:17" ht="36" x14ac:dyDescent="0.2">
      <c r="A40" s="228" t="s">
        <v>149</v>
      </c>
      <c r="B40" s="229" t="s">
        <v>116</v>
      </c>
      <c r="C40" s="241"/>
      <c r="D40" s="241" t="s">
        <v>39</v>
      </c>
      <c r="E40" s="241" t="s">
        <v>161</v>
      </c>
      <c r="F40" s="231" t="s">
        <v>162</v>
      </c>
      <c r="G40" s="242">
        <v>244</v>
      </c>
      <c r="H40" s="238"/>
      <c r="I40" s="239"/>
      <c r="J40" s="240">
        <v>25.72</v>
      </c>
      <c r="K40" s="239"/>
      <c r="L40" s="239"/>
      <c r="M40" s="239"/>
      <c r="N40" s="239"/>
      <c r="O40" s="239"/>
      <c r="P40" s="327">
        <f t="shared" si="19"/>
        <v>25.72</v>
      </c>
      <c r="Q40" s="244" t="s">
        <v>118</v>
      </c>
    </row>
    <row r="41" spans="1:17" ht="53.25" customHeight="1" x14ac:dyDescent="0.2">
      <c r="A41" s="320" t="s">
        <v>154</v>
      </c>
      <c r="B41" s="219" t="s">
        <v>143</v>
      </c>
      <c r="C41" s="219"/>
      <c r="D41" s="321" t="s">
        <v>39</v>
      </c>
      <c r="E41" s="321" t="s">
        <v>150</v>
      </c>
      <c r="F41" s="226" t="s">
        <v>151</v>
      </c>
      <c r="G41" s="323">
        <v>244</v>
      </c>
      <c r="H41" s="324"/>
      <c r="I41" s="325"/>
      <c r="J41" s="326"/>
      <c r="K41" s="325">
        <v>0.5</v>
      </c>
      <c r="L41" s="325">
        <v>0.5</v>
      </c>
      <c r="M41" s="325">
        <v>0.5</v>
      </c>
      <c r="N41" s="325">
        <v>0.5</v>
      </c>
      <c r="O41" s="325">
        <v>0.5</v>
      </c>
      <c r="P41" s="327">
        <f t="shared" si="19"/>
        <v>2.5</v>
      </c>
      <c r="Q41" s="244" t="s">
        <v>145</v>
      </c>
    </row>
    <row r="42" spans="1:17" ht="34.5" customHeight="1" x14ac:dyDescent="0.2">
      <c r="A42" s="619" t="s">
        <v>156</v>
      </c>
      <c r="B42" s="329" t="s">
        <v>207</v>
      </c>
      <c r="C42" s="615"/>
      <c r="D42" s="622" t="s">
        <v>39</v>
      </c>
      <c r="E42" s="622" t="s">
        <v>144</v>
      </c>
      <c r="F42" s="330"/>
      <c r="G42" s="610">
        <v>244</v>
      </c>
      <c r="H42" s="331">
        <f>H43+H44+H45+H46</f>
        <v>0</v>
      </c>
      <c r="I42" s="331">
        <f t="shared" ref="I42:N42" si="20">I43+I44+I45+I46</f>
        <v>0</v>
      </c>
      <c r="J42" s="331">
        <f t="shared" si="20"/>
        <v>0</v>
      </c>
      <c r="K42" s="331">
        <f t="shared" si="20"/>
        <v>0</v>
      </c>
      <c r="L42" s="331">
        <f t="shared" si="20"/>
        <v>190.51</v>
      </c>
      <c r="M42" s="331">
        <f t="shared" si="20"/>
        <v>0</v>
      </c>
      <c r="N42" s="331">
        <f t="shared" si="20"/>
        <v>0</v>
      </c>
      <c r="O42" s="331">
        <f t="shared" ref="O42" si="21">O43+O44+O45+O46</f>
        <v>0</v>
      </c>
      <c r="P42" s="332">
        <f t="shared" si="19"/>
        <v>190.51</v>
      </c>
      <c r="Q42" s="616" t="s">
        <v>21</v>
      </c>
    </row>
    <row r="43" spans="1:17" ht="12.75" x14ac:dyDescent="0.2">
      <c r="A43" s="620"/>
      <c r="B43" s="328" t="s">
        <v>208</v>
      </c>
      <c r="C43" s="607"/>
      <c r="D43" s="623"/>
      <c r="E43" s="623"/>
      <c r="F43" s="328">
        <v>4930077490</v>
      </c>
      <c r="G43" s="611"/>
      <c r="H43" s="328"/>
      <c r="I43" s="328"/>
      <c r="J43" s="328"/>
      <c r="K43" s="328"/>
      <c r="L43" s="328">
        <v>144.97</v>
      </c>
      <c r="M43" s="328"/>
      <c r="N43" s="328"/>
      <c r="O43" s="328"/>
      <c r="P43" s="243">
        <f t="shared" si="19"/>
        <v>144.97</v>
      </c>
      <c r="Q43" s="617"/>
    </row>
    <row r="44" spans="1:17" ht="25.5" x14ac:dyDescent="0.2">
      <c r="A44" s="620"/>
      <c r="B44" s="328" t="s">
        <v>211</v>
      </c>
      <c r="C44" s="607"/>
      <c r="D44" s="623"/>
      <c r="E44" s="623"/>
      <c r="F44" s="328">
        <v>4930077490</v>
      </c>
      <c r="G44" s="611"/>
      <c r="H44" s="328"/>
      <c r="I44" s="328"/>
      <c r="J44" s="328"/>
      <c r="K44" s="328"/>
      <c r="L44" s="334">
        <v>30</v>
      </c>
      <c r="M44" s="328"/>
      <c r="N44" s="328"/>
      <c r="O44" s="328"/>
      <c r="P44" s="243">
        <f t="shared" si="19"/>
        <v>30</v>
      </c>
      <c r="Q44" s="617"/>
    </row>
    <row r="45" spans="1:17" ht="25.5" customHeight="1" x14ac:dyDescent="0.2">
      <c r="A45" s="620"/>
      <c r="B45" s="613" t="s">
        <v>212</v>
      </c>
      <c r="C45" s="607"/>
      <c r="D45" s="623"/>
      <c r="E45" s="623"/>
      <c r="F45" s="328">
        <v>4930077490</v>
      </c>
      <c r="G45" s="611"/>
      <c r="H45" s="328"/>
      <c r="I45" s="328"/>
      <c r="J45" s="328"/>
      <c r="K45" s="328"/>
      <c r="L45" s="328">
        <v>10.029999999999999</v>
      </c>
      <c r="M45" s="328"/>
      <c r="N45" s="328"/>
      <c r="O45" s="328"/>
      <c r="P45" s="243">
        <f t="shared" si="19"/>
        <v>10.029999999999999</v>
      </c>
      <c r="Q45" s="617"/>
    </row>
    <row r="46" spans="1:17" ht="12.75" x14ac:dyDescent="0.2">
      <c r="A46" s="621"/>
      <c r="B46" s="614"/>
      <c r="C46" s="608"/>
      <c r="D46" s="624"/>
      <c r="E46" s="624"/>
      <c r="F46" s="333">
        <v>4930097490</v>
      </c>
      <c r="G46" s="612"/>
      <c r="H46" s="333"/>
      <c r="I46" s="333"/>
      <c r="J46" s="333"/>
      <c r="K46" s="333"/>
      <c r="L46" s="333">
        <v>5.51</v>
      </c>
      <c r="M46" s="333"/>
      <c r="N46" s="333"/>
      <c r="O46" s="333"/>
      <c r="P46" s="348">
        <f t="shared" si="19"/>
        <v>5.51</v>
      </c>
      <c r="Q46" s="618"/>
    </row>
    <row r="47" spans="1:17" ht="17.25" customHeight="1" x14ac:dyDescent="0.2">
      <c r="A47" s="605" t="s">
        <v>159</v>
      </c>
      <c r="B47" s="607" t="s">
        <v>228</v>
      </c>
      <c r="C47" s="219"/>
      <c r="D47" s="215" t="s">
        <v>39</v>
      </c>
      <c r="E47" s="215" t="s">
        <v>144</v>
      </c>
      <c r="F47" s="226" t="s">
        <v>152</v>
      </c>
      <c r="G47" s="227">
        <v>244</v>
      </c>
      <c r="H47" s="217"/>
      <c r="I47" s="216"/>
      <c r="J47" s="218"/>
      <c r="K47" s="216"/>
      <c r="L47" s="216"/>
      <c r="M47" s="216">
        <v>25.08</v>
      </c>
      <c r="N47" s="216"/>
      <c r="O47" s="216"/>
      <c r="P47" s="332">
        <f>H47+I47+J47+K47+L47+M47+N47+O47</f>
        <v>25.08</v>
      </c>
      <c r="Q47" s="616" t="s">
        <v>21</v>
      </c>
    </row>
    <row r="48" spans="1:17" ht="17.25" customHeight="1" x14ac:dyDescent="0.2">
      <c r="A48" s="606"/>
      <c r="B48" s="608"/>
      <c r="C48" s="221"/>
      <c r="D48" s="358" t="s">
        <v>39</v>
      </c>
      <c r="E48" s="358" t="s">
        <v>144</v>
      </c>
      <c r="F48" s="232" t="s">
        <v>153</v>
      </c>
      <c r="G48" s="233">
        <v>244</v>
      </c>
      <c r="H48" s="234"/>
      <c r="I48" s="235"/>
      <c r="J48" s="236"/>
      <c r="K48" s="235"/>
      <c r="L48" s="237"/>
      <c r="M48" s="237">
        <v>1.25</v>
      </c>
      <c r="N48" s="237"/>
      <c r="O48" s="237"/>
      <c r="P48" s="348">
        <f t="shared" ref="P48" si="22">H48+I48+J48+K48+L48+M48+N48+O48</f>
        <v>1.25</v>
      </c>
      <c r="Q48" s="618"/>
    </row>
    <row r="49" spans="10:16" x14ac:dyDescent="0.2">
      <c r="J49" s="10"/>
      <c r="P49" s="350"/>
    </row>
    <row r="50" spans="10:16" x14ac:dyDescent="0.2">
      <c r="J50" s="10"/>
    </row>
    <row r="51" spans="10:16" x14ac:dyDescent="0.2">
      <c r="J51" s="10"/>
    </row>
    <row r="52" spans="10:16" x14ac:dyDescent="0.2">
      <c r="J52" s="10"/>
    </row>
    <row r="53" spans="10:16" x14ac:dyDescent="0.2">
      <c r="J53" s="10"/>
    </row>
    <row r="54" spans="10:16" x14ac:dyDescent="0.2">
      <c r="J54" s="10"/>
    </row>
    <row r="55" spans="10:16" x14ac:dyDescent="0.2">
      <c r="J55" s="10"/>
    </row>
    <row r="56" spans="10:16" x14ac:dyDescent="0.2">
      <c r="J56" s="10"/>
    </row>
    <row r="57" spans="10:16" x14ac:dyDescent="0.2">
      <c r="J57" s="10"/>
    </row>
    <row r="58" spans="10:16" x14ac:dyDescent="0.2">
      <c r="J58" s="10"/>
    </row>
    <row r="59" spans="10:16" x14ac:dyDescent="0.2">
      <c r="J59" s="10"/>
    </row>
    <row r="60" spans="10:16" x14ac:dyDescent="0.2">
      <c r="J60" s="10"/>
    </row>
    <row r="61" spans="10:16" x14ac:dyDescent="0.2">
      <c r="J61" s="10"/>
    </row>
    <row r="62" spans="10:16" x14ac:dyDescent="0.2">
      <c r="J62" s="10"/>
    </row>
    <row r="63" spans="10:16" x14ac:dyDescent="0.2">
      <c r="J63" s="10"/>
    </row>
    <row r="64" spans="10:16" x14ac:dyDescent="0.2">
      <c r="J64" s="10"/>
    </row>
    <row r="65" spans="10:10" x14ac:dyDescent="0.2">
      <c r="J65" s="10"/>
    </row>
    <row r="66" spans="10:10" x14ac:dyDescent="0.2">
      <c r="J66" s="10"/>
    </row>
    <row r="67" spans="10:10" x14ac:dyDescent="0.2">
      <c r="J67" s="10"/>
    </row>
    <row r="68" spans="10:10" x14ac:dyDescent="0.2">
      <c r="J68" s="10"/>
    </row>
    <row r="69" spans="10:10" x14ac:dyDescent="0.2">
      <c r="J69" s="10"/>
    </row>
    <row r="70" spans="10:10" x14ac:dyDescent="0.2">
      <c r="J70" s="10"/>
    </row>
    <row r="71" spans="10:10" x14ac:dyDescent="0.2">
      <c r="J71" s="10"/>
    </row>
    <row r="72" spans="10:10" x14ac:dyDescent="0.2">
      <c r="J72" s="10"/>
    </row>
    <row r="73" spans="10:10" x14ac:dyDescent="0.2">
      <c r="J73" s="10"/>
    </row>
    <row r="74" spans="10:10" x14ac:dyDescent="0.2">
      <c r="J74" s="10"/>
    </row>
    <row r="75" spans="10:10" x14ac:dyDescent="0.2">
      <c r="J75" s="10"/>
    </row>
    <row r="76" spans="10:10" x14ac:dyDescent="0.2">
      <c r="J76" s="10"/>
    </row>
    <row r="77" spans="10:10" x14ac:dyDescent="0.2">
      <c r="J77" s="10"/>
    </row>
    <row r="78" spans="10:10" x14ac:dyDescent="0.2">
      <c r="J78" s="10"/>
    </row>
    <row r="79" spans="10:10" x14ac:dyDescent="0.2">
      <c r="J79" s="10"/>
    </row>
    <row r="80" spans="10:10" x14ac:dyDescent="0.2">
      <c r="J80" s="10"/>
    </row>
    <row r="81" spans="10:10" x14ac:dyDescent="0.2">
      <c r="J81" s="10"/>
    </row>
    <row r="82" spans="10:10" x14ac:dyDescent="0.2">
      <c r="J82" s="10"/>
    </row>
    <row r="83" spans="10:10" x14ac:dyDescent="0.2">
      <c r="J83" s="10"/>
    </row>
    <row r="84" spans="10:10" x14ac:dyDescent="0.2">
      <c r="J84" s="10"/>
    </row>
    <row r="85" spans="10:10" x14ac:dyDescent="0.2">
      <c r="J85" s="10"/>
    </row>
    <row r="86" spans="10:10" x14ac:dyDescent="0.2">
      <c r="J86" s="10"/>
    </row>
    <row r="87" spans="10:10" x14ac:dyDescent="0.2">
      <c r="J87" s="10"/>
    </row>
    <row r="88" spans="10:10" x14ac:dyDescent="0.2">
      <c r="J88" s="10"/>
    </row>
    <row r="89" spans="10:10" x14ac:dyDescent="0.2">
      <c r="J89" s="10"/>
    </row>
    <row r="90" spans="10:10" x14ac:dyDescent="0.2">
      <c r="J90" s="10"/>
    </row>
    <row r="91" spans="10:10" x14ac:dyDescent="0.2">
      <c r="J91" s="10"/>
    </row>
    <row r="92" spans="10:10" x14ac:dyDescent="0.2">
      <c r="J92" s="10"/>
    </row>
    <row r="93" spans="10:10" x14ac:dyDescent="0.2">
      <c r="J93" s="10"/>
    </row>
    <row r="94" spans="10:10" x14ac:dyDescent="0.2">
      <c r="J94" s="10"/>
    </row>
    <row r="95" spans="10:10" x14ac:dyDescent="0.2">
      <c r="J95" s="10"/>
    </row>
    <row r="96" spans="10:10" x14ac:dyDescent="0.2">
      <c r="J96" s="10"/>
    </row>
    <row r="97" spans="10:10" x14ac:dyDescent="0.2">
      <c r="J97" s="10"/>
    </row>
  </sheetData>
  <mergeCells count="62">
    <mergeCell ref="A30:A34"/>
    <mergeCell ref="B30:B34"/>
    <mergeCell ref="B25:B29"/>
    <mergeCell ref="D22:D23"/>
    <mergeCell ref="B22:B24"/>
    <mergeCell ref="A22:A24"/>
    <mergeCell ref="D30:D34"/>
    <mergeCell ref="D25:D29"/>
    <mergeCell ref="A25:A29"/>
    <mergeCell ref="B5:B6"/>
    <mergeCell ref="C5:C6"/>
    <mergeCell ref="D5:G5"/>
    <mergeCell ref="H5:P5"/>
    <mergeCell ref="Q5:Q6"/>
    <mergeCell ref="G1:Q1"/>
    <mergeCell ref="G2:Q2"/>
    <mergeCell ref="B8:Q8"/>
    <mergeCell ref="B7:P7"/>
    <mergeCell ref="D18:D21"/>
    <mergeCell ref="E18:E21"/>
    <mergeCell ref="F18:F21"/>
    <mergeCell ref="G18:G21"/>
    <mergeCell ref="E14:E15"/>
    <mergeCell ref="B14:B15"/>
    <mergeCell ref="D14:D15"/>
    <mergeCell ref="G14:G15"/>
    <mergeCell ref="F13:G13"/>
    <mergeCell ref="E2:F2"/>
    <mergeCell ref="A3:Q3"/>
    <mergeCell ref="A5:A6"/>
    <mergeCell ref="E25:E29"/>
    <mergeCell ref="E31:E32"/>
    <mergeCell ref="E33:E34"/>
    <mergeCell ref="Q30:Q34"/>
    <mergeCell ref="B9:Q9"/>
    <mergeCell ref="B11:G11"/>
    <mergeCell ref="Q18:Q21"/>
    <mergeCell ref="Q14:Q15"/>
    <mergeCell ref="Q25:Q29"/>
    <mergeCell ref="A18:A21"/>
    <mergeCell ref="B12:Q12"/>
    <mergeCell ref="Q22:Q24"/>
    <mergeCell ref="A14:A15"/>
    <mergeCell ref="Q16:Q17"/>
    <mergeCell ref="E22:E23"/>
    <mergeCell ref="A16:A17"/>
    <mergeCell ref="B16:B17"/>
    <mergeCell ref="D16:D17"/>
    <mergeCell ref="E16:E17"/>
    <mergeCell ref="A47:A48"/>
    <mergeCell ref="B47:B48"/>
    <mergeCell ref="A35:A36"/>
    <mergeCell ref="B35:B36"/>
    <mergeCell ref="Q35:Q39"/>
    <mergeCell ref="G42:G46"/>
    <mergeCell ref="B45:B46"/>
    <mergeCell ref="C42:C46"/>
    <mergeCell ref="Q42:Q46"/>
    <mergeCell ref="A42:A46"/>
    <mergeCell ref="D42:D46"/>
    <mergeCell ref="E42:E46"/>
    <mergeCell ref="Q47:Q48"/>
  </mergeCells>
  <phoneticPr fontId="9" type="noConversion"/>
  <printOptions horizontalCentered="1"/>
  <pageMargins left="0.78740157480314965" right="0.78740157480314965" top="0.39370078740157483" bottom="0.15748031496062992" header="0" footer="0"/>
  <pageSetup paperSize="9" scale="66" fitToHeight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0"/>
  <sheetViews>
    <sheetView zoomScale="73" zoomScaleNormal="73" workbookViewId="0">
      <selection activeCell="R4" sqref="R4"/>
    </sheetView>
  </sheetViews>
  <sheetFormatPr defaultColWidth="9.140625" defaultRowHeight="18.75" x14ac:dyDescent="0.2"/>
  <cols>
    <col min="1" max="1" width="7.5703125" style="108" customWidth="1"/>
    <col min="2" max="2" width="51.42578125" style="108" customWidth="1"/>
    <col min="3" max="3" width="14.42578125" style="369" customWidth="1"/>
    <col min="4" max="4" width="64.5703125" style="108" customWidth="1"/>
    <col min="5" max="5" width="14.5703125" style="108" customWidth="1"/>
    <col min="6" max="6" width="14" style="108" customWidth="1"/>
    <col min="7" max="7" width="14.42578125" style="108" customWidth="1"/>
    <col min="8" max="12" width="14" style="108" customWidth="1"/>
    <col min="13" max="17" width="0" style="108" hidden="1" customWidth="1"/>
    <col min="18" max="19" width="14" style="108" customWidth="1"/>
    <col min="20" max="16384" width="9.140625" style="108"/>
  </cols>
  <sheetData>
    <row r="1" spans="1:20" ht="66" customHeight="1" x14ac:dyDescent="0.25">
      <c r="E1" s="400" t="s">
        <v>295</v>
      </c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</row>
    <row r="2" spans="1:20" ht="72" customHeight="1" x14ac:dyDescent="0.2">
      <c r="E2" s="682" t="s">
        <v>292</v>
      </c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</row>
    <row r="4" spans="1:20" ht="30" customHeight="1" x14ac:dyDescent="0.2">
      <c r="A4" s="673" t="s">
        <v>249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</row>
    <row r="6" spans="1:20" ht="37.5" x14ac:dyDescent="0.2">
      <c r="A6" s="370" t="s">
        <v>12</v>
      </c>
      <c r="B6" s="370" t="s">
        <v>250</v>
      </c>
      <c r="C6" s="370" t="s">
        <v>251</v>
      </c>
      <c r="D6" s="370" t="s">
        <v>252</v>
      </c>
      <c r="E6" s="370" t="s">
        <v>253</v>
      </c>
      <c r="F6" s="370" t="s">
        <v>254</v>
      </c>
      <c r="G6" s="370" t="s">
        <v>8</v>
      </c>
      <c r="H6" s="370" t="s">
        <v>9</v>
      </c>
      <c r="I6" s="370" t="s">
        <v>10</v>
      </c>
      <c r="J6" s="370" t="s">
        <v>50</v>
      </c>
      <c r="K6" s="370" t="s">
        <v>113</v>
      </c>
      <c r="L6" s="370" t="s">
        <v>139</v>
      </c>
      <c r="R6" s="370" t="s">
        <v>198</v>
      </c>
      <c r="S6" s="370" t="s">
        <v>218</v>
      </c>
    </row>
    <row r="7" spans="1:20" s="372" customFormat="1" ht="57" customHeight="1" x14ac:dyDescent="0.2">
      <c r="A7" s="371"/>
      <c r="B7" s="674" t="s">
        <v>255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</row>
    <row r="8" spans="1:20" s="372" customFormat="1" ht="46.5" customHeight="1" x14ac:dyDescent="0.2">
      <c r="A8" s="371" t="s">
        <v>256</v>
      </c>
      <c r="B8" s="373" t="s">
        <v>257</v>
      </c>
      <c r="C8" s="676" t="s">
        <v>258</v>
      </c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8"/>
      <c r="T8" s="374"/>
    </row>
    <row r="9" spans="1:20" s="372" customFormat="1" ht="39" customHeight="1" x14ac:dyDescent="0.2">
      <c r="A9" s="371" t="s">
        <v>259</v>
      </c>
      <c r="B9" s="371" t="s">
        <v>260</v>
      </c>
      <c r="C9" s="679" t="s">
        <v>205</v>
      </c>
      <c r="D9" s="680"/>
      <c r="E9" s="680"/>
      <c r="F9" s="680"/>
      <c r="G9" s="681"/>
      <c r="H9" s="371"/>
      <c r="I9" s="371"/>
      <c r="J9" s="371"/>
      <c r="K9" s="371"/>
      <c r="L9" s="371"/>
      <c r="R9" s="371"/>
      <c r="S9" s="371"/>
    </row>
    <row r="10" spans="1:20" ht="57" customHeight="1" x14ac:dyDescent="0.2">
      <c r="A10" s="375"/>
      <c r="B10" s="376" t="s">
        <v>261</v>
      </c>
      <c r="C10" s="370" t="s">
        <v>262</v>
      </c>
      <c r="D10" s="375" t="s">
        <v>263</v>
      </c>
      <c r="E10" s="377">
        <v>3.7</v>
      </c>
      <c r="F10" s="377">
        <v>4</v>
      </c>
      <c r="G10" s="377">
        <v>4.3</v>
      </c>
      <c r="H10" s="377">
        <v>4.5999999999999996</v>
      </c>
      <c r="I10" s="377">
        <v>4.9000000000000004</v>
      </c>
      <c r="J10" s="377">
        <v>4.9000000000000004</v>
      </c>
      <c r="K10" s="377">
        <v>4.9000000000000004</v>
      </c>
      <c r="L10" s="377">
        <v>4.9000000000000004</v>
      </c>
      <c r="R10" s="377">
        <v>4.9000000000000004</v>
      </c>
      <c r="S10" s="377">
        <v>4.9000000000000004</v>
      </c>
    </row>
    <row r="11" spans="1:20" ht="56.25" x14ac:dyDescent="0.2">
      <c r="A11" s="375"/>
      <c r="B11" s="376" t="s">
        <v>264</v>
      </c>
      <c r="C11" s="370" t="s">
        <v>265</v>
      </c>
      <c r="D11" s="375" t="s">
        <v>263</v>
      </c>
      <c r="E11" s="377">
        <v>0.8</v>
      </c>
      <c r="F11" s="377">
        <v>0.8</v>
      </c>
      <c r="G11" s="377">
        <v>0.8</v>
      </c>
      <c r="H11" s="377">
        <v>0.9</v>
      </c>
      <c r="I11" s="377">
        <v>1</v>
      </c>
      <c r="J11" s="377">
        <v>1</v>
      </c>
      <c r="K11" s="377">
        <v>1</v>
      </c>
      <c r="L11" s="377">
        <v>1</v>
      </c>
      <c r="R11" s="377">
        <v>1</v>
      </c>
      <c r="S11" s="377">
        <v>1</v>
      </c>
    </row>
    <row r="12" spans="1:20" s="372" customFormat="1" ht="60" customHeight="1" x14ac:dyDescent="0.2">
      <c r="A12" s="371"/>
      <c r="B12" s="378" t="s">
        <v>266</v>
      </c>
      <c r="C12" s="370" t="s">
        <v>267</v>
      </c>
      <c r="D12" s="375" t="s">
        <v>263</v>
      </c>
      <c r="E12" s="379">
        <v>8.8000000000000007</v>
      </c>
      <c r="F12" s="379">
        <v>9.1</v>
      </c>
      <c r="G12" s="379">
        <v>9.4</v>
      </c>
      <c r="H12" s="379">
        <v>9.6999999999999993</v>
      </c>
      <c r="I12" s="379">
        <v>10.1</v>
      </c>
      <c r="J12" s="379">
        <v>10.1</v>
      </c>
      <c r="K12" s="379">
        <v>10.1</v>
      </c>
      <c r="L12" s="379">
        <v>10.1</v>
      </c>
      <c r="R12" s="379">
        <v>10.1</v>
      </c>
      <c r="S12" s="379">
        <v>10.1</v>
      </c>
    </row>
    <row r="13" spans="1:20" s="372" customFormat="1" ht="60" customHeight="1" x14ac:dyDescent="0.2">
      <c r="A13" s="371"/>
      <c r="B13" s="380" t="s">
        <v>268</v>
      </c>
      <c r="C13" s="370" t="s">
        <v>269</v>
      </c>
      <c r="D13" s="375" t="s">
        <v>270</v>
      </c>
      <c r="E13" s="379"/>
      <c r="F13" s="379"/>
      <c r="G13" s="379"/>
      <c r="H13" s="379"/>
      <c r="I13" s="379"/>
      <c r="J13" s="379"/>
      <c r="K13" s="379"/>
      <c r="L13" s="379">
        <v>50</v>
      </c>
      <c r="R13" s="379">
        <v>55</v>
      </c>
      <c r="S13" s="379">
        <v>60</v>
      </c>
    </row>
    <row r="14" spans="1:20" s="372" customFormat="1" ht="38.25" customHeight="1" x14ac:dyDescent="0.2">
      <c r="A14" s="371" t="s">
        <v>271</v>
      </c>
      <c r="B14" s="381" t="s">
        <v>272</v>
      </c>
      <c r="C14" s="676" t="s">
        <v>273</v>
      </c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382"/>
      <c r="T14" s="374"/>
    </row>
    <row r="15" spans="1:20" s="372" customFormat="1" ht="30" customHeight="1" x14ac:dyDescent="0.2">
      <c r="A15" s="371" t="s">
        <v>274</v>
      </c>
      <c r="B15" s="381" t="s">
        <v>275</v>
      </c>
      <c r="C15" s="679" t="s">
        <v>276</v>
      </c>
      <c r="D15" s="680"/>
      <c r="E15" s="680"/>
      <c r="F15" s="680"/>
      <c r="G15" s="681"/>
      <c r="H15" s="379"/>
      <c r="I15" s="379"/>
      <c r="J15" s="379"/>
      <c r="K15" s="379"/>
      <c r="L15" s="379"/>
      <c r="R15" s="379"/>
      <c r="S15" s="379"/>
    </row>
    <row r="16" spans="1:20" ht="95.25" customHeight="1" x14ac:dyDescent="0.3">
      <c r="A16" s="375"/>
      <c r="B16" s="383" t="s">
        <v>277</v>
      </c>
      <c r="C16" s="370" t="s">
        <v>269</v>
      </c>
      <c r="D16" s="375"/>
      <c r="E16" s="377">
        <v>70</v>
      </c>
      <c r="F16" s="377">
        <v>70</v>
      </c>
      <c r="G16" s="377">
        <v>80</v>
      </c>
      <c r="H16" s="377">
        <v>90</v>
      </c>
      <c r="I16" s="377">
        <v>100</v>
      </c>
      <c r="J16" s="377">
        <v>100</v>
      </c>
      <c r="K16" s="377">
        <v>100</v>
      </c>
      <c r="L16" s="377">
        <v>100</v>
      </c>
      <c r="R16" s="377">
        <v>100</v>
      </c>
      <c r="S16" s="377">
        <v>100</v>
      </c>
    </row>
    <row r="17" spans="1:20" ht="54.75" customHeight="1" x14ac:dyDescent="0.3">
      <c r="A17" s="375"/>
      <c r="B17" s="384" t="s">
        <v>278</v>
      </c>
      <c r="C17" s="370" t="s">
        <v>269</v>
      </c>
      <c r="D17" s="375"/>
      <c r="E17" s="377">
        <v>40</v>
      </c>
      <c r="F17" s="377">
        <v>50</v>
      </c>
      <c r="G17" s="377">
        <v>65</v>
      </c>
      <c r="H17" s="377">
        <v>80</v>
      </c>
      <c r="I17" s="377">
        <v>100</v>
      </c>
      <c r="J17" s="377">
        <v>100</v>
      </c>
      <c r="K17" s="377">
        <v>100</v>
      </c>
      <c r="L17" s="377">
        <v>100</v>
      </c>
      <c r="R17" s="377">
        <v>100</v>
      </c>
      <c r="S17" s="377">
        <v>100</v>
      </c>
    </row>
    <row r="18" spans="1:20" ht="50.25" customHeight="1" x14ac:dyDescent="0.2">
      <c r="A18" s="375"/>
      <c r="B18" s="375" t="s">
        <v>279</v>
      </c>
      <c r="C18" s="370" t="s">
        <v>280</v>
      </c>
      <c r="D18" s="385"/>
      <c r="E18" s="386">
        <v>2</v>
      </c>
      <c r="F18" s="386">
        <v>2</v>
      </c>
      <c r="G18" s="386">
        <v>1</v>
      </c>
      <c r="H18" s="386">
        <v>0</v>
      </c>
      <c r="I18" s="386">
        <v>0</v>
      </c>
      <c r="J18" s="386">
        <v>0</v>
      </c>
      <c r="K18" s="386">
        <v>0</v>
      </c>
      <c r="L18" s="386">
        <v>0</v>
      </c>
      <c r="R18" s="386">
        <v>0</v>
      </c>
      <c r="S18" s="386">
        <v>0</v>
      </c>
    </row>
    <row r="19" spans="1:20" s="372" customFormat="1" ht="45" customHeight="1" x14ac:dyDescent="0.2">
      <c r="A19" s="371" t="s">
        <v>281</v>
      </c>
      <c r="B19" s="381" t="s">
        <v>272</v>
      </c>
      <c r="C19" s="674" t="s">
        <v>282</v>
      </c>
      <c r="D19" s="67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83"/>
      <c r="T19" s="374"/>
    </row>
    <row r="20" spans="1:20" s="372" customFormat="1" ht="27.75" customHeight="1" x14ac:dyDescent="0.2">
      <c r="A20" s="371" t="s">
        <v>283</v>
      </c>
      <c r="B20" s="381" t="s">
        <v>275</v>
      </c>
      <c r="C20" s="684" t="s">
        <v>284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6"/>
      <c r="T20" s="374"/>
    </row>
    <row r="21" spans="1:20" s="372" customFormat="1" ht="61.5" customHeight="1" x14ac:dyDescent="0.2">
      <c r="A21" s="371"/>
      <c r="B21" s="375" t="s">
        <v>285</v>
      </c>
      <c r="C21" s="370" t="s">
        <v>269</v>
      </c>
      <c r="D21" s="370" t="s">
        <v>286</v>
      </c>
      <c r="E21" s="379">
        <v>45</v>
      </c>
      <c r="F21" s="379">
        <v>50</v>
      </c>
      <c r="G21" s="379">
        <v>60</v>
      </c>
      <c r="H21" s="379">
        <v>65</v>
      </c>
      <c r="I21" s="379">
        <v>77</v>
      </c>
      <c r="J21" s="379">
        <v>77</v>
      </c>
      <c r="K21" s="379">
        <v>77</v>
      </c>
      <c r="L21" s="379">
        <v>77</v>
      </c>
      <c r="R21" s="379">
        <v>77</v>
      </c>
      <c r="S21" s="379">
        <v>77</v>
      </c>
    </row>
    <row r="22" spans="1:20" ht="78" customHeight="1" x14ac:dyDescent="0.2">
      <c r="A22" s="370"/>
      <c r="B22" s="375" t="s">
        <v>287</v>
      </c>
      <c r="C22" s="370" t="s">
        <v>269</v>
      </c>
      <c r="D22" s="370" t="s">
        <v>286</v>
      </c>
      <c r="E22" s="386">
        <v>100</v>
      </c>
      <c r="F22" s="386">
        <v>100</v>
      </c>
      <c r="G22" s="386">
        <v>100</v>
      </c>
      <c r="H22" s="386">
        <v>100</v>
      </c>
      <c r="I22" s="386">
        <v>100</v>
      </c>
      <c r="J22" s="386">
        <v>100</v>
      </c>
      <c r="K22" s="386">
        <v>100</v>
      </c>
      <c r="L22" s="386">
        <v>100</v>
      </c>
      <c r="R22" s="386">
        <v>100</v>
      </c>
      <c r="S22" s="386">
        <v>100</v>
      </c>
    </row>
    <row r="23" spans="1:20" ht="37.5" x14ac:dyDescent="0.2">
      <c r="A23" s="370"/>
      <c r="B23" s="375" t="s">
        <v>288</v>
      </c>
      <c r="C23" s="370" t="s">
        <v>269</v>
      </c>
      <c r="D23" s="370" t="s">
        <v>286</v>
      </c>
      <c r="E23" s="386">
        <v>100</v>
      </c>
      <c r="F23" s="386">
        <v>100</v>
      </c>
      <c r="G23" s="386">
        <v>100</v>
      </c>
      <c r="H23" s="386">
        <v>100</v>
      </c>
      <c r="I23" s="386">
        <v>100</v>
      </c>
      <c r="J23" s="386">
        <v>100</v>
      </c>
      <c r="K23" s="386">
        <v>100</v>
      </c>
      <c r="L23" s="386">
        <v>100</v>
      </c>
      <c r="R23" s="386">
        <v>100</v>
      </c>
      <c r="S23" s="386">
        <v>100</v>
      </c>
    </row>
    <row r="24" spans="1:20" ht="45" customHeight="1" x14ac:dyDescent="0.2">
      <c r="A24" s="370"/>
      <c r="B24" s="375" t="s">
        <v>20</v>
      </c>
      <c r="C24" s="370" t="s">
        <v>267</v>
      </c>
      <c r="D24" s="370" t="s">
        <v>286</v>
      </c>
      <c r="E24" s="387">
        <v>0.9</v>
      </c>
      <c r="F24" s="387">
        <v>0.9</v>
      </c>
      <c r="G24" s="387">
        <v>0.9</v>
      </c>
      <c r="H24" s="387">
        <v>0.9</v>
      </c>
      <c r="I24" s="387">
        <v>0.9</v>
      </c>
      <c r="J24" s="387">
        <v>0.9</v>
      </c>
      <c r="K24" s="387">
        <v>0.9</v>
      </c>
      <c r="L24" s="387">
        <v>0.9</v>
      </c>
      <c r="R24" s="387">
        <v>0.9</v>
      </c>
      <c r="S24" s="387">
        <v>0.9</v>
      </c>
    </row>
    <row r="25" spans="1:20" ht="39" customHeight="1" x14ac:dyDescent="0.2">
      <c r="A25" s="370"/>
      <c r="B25" s="375" t="s">
        <v>289</v>
      </c>
      <c r="C25" s="370" t="s">
        <v>290</v>
      </c>
      <c r="D25" s="370" t="s">
        <v>286</v>
      </c>
      <c r="E25" s="388">
        <v>0</v>
      </c>
      <c r="F25" s="388">
        <v>0</v>
      </c>
      <c r="G25" s="388">
        <v>1</v>
      </c>
      <c r="H25" s="388">
        <v>0</v>
      </c>
      <c r="I25" s="388">
        <v>0</v>
      </c>
      <c r="J25" s="388">
        <v>0</v>
      </c>
      <c r="K25" s="388">
        <v>0</v>
      </c>
      <c r="L25" s="388">
        <v>0</v>
      </c>
      <c r="R25" s="388">
        <v>0</v>
      </c>
      <c r="S25" s="388">
        <v>0</v>
      </c>
    </row>
    <row r="26" spans="1:20" ht="45" customHeight="1" x14ac:dyDescent="0.2">
      <c r="A26" s="370"/>
      <c r="B26" s="375" t="s">
        <v>291</v>
      </c>
      <c r="C26" s="370" t="s">
        <v>262</v>
      </c>
      <c r="D26" s="370"/>
      <c r="E26" s="388">
        <v>5</v>
      </c>
      <c r="F26" s="388">
        <v>5</v>
      </c>
      <c r="G26" s="388">
        <v>5</v>
      </c>
      <c r="H26" s="388">
        <v>5</v>
      </c>
      <c r="I26" s="388">
        <v>5</v>
      </c>
      <c r="J26" s="388">
        <v>5</v>
      </c>
      <c r="K26" s="388">
        <v>5</v>
      </c>
      <c r="L26" s="388">
        <v>5</v>
      </c>
      <c r="R26" s="388">
        <v>5</v>
      </c>
      <c r="S26" s="388">
        <v>5</v>
      </c>
    </row>
    <row r="27" spans="1:20" x14ac:dyDescent="0.2">
      <c r="A27" s="22"/>
      <c r="B27" s="22"/>
      <c r="C27" s="389"/>
      <c r="D27" s="390"/>
      <c r="E27" s="391"/>
      <c r="F27" s="391"/>
      <c r="G27" s="391"/>
      <c r="H27" s="391"/>
      <c r="I27" s="391"/>
      <c r="J27" s="391"/>
      <c r="K27" s="391"/>
      <c r="L27" s="391"/>
      <c r="R27" s="391"/>
      <c r="S27" s="391"/>
    </row>
    <row r="30" spans="1:20" ht="18.75" customHeight="1" x14ac:dyDescent="0.2">
      <c r="A30" s="687"/>
      <c r="B30" s="687"/>
      <c r="C30" s="687"/>
      <c r="D30" s="392"/>
      <c r="E30" s="392"/>
      <c r="F30" s="411"/>
      <c r="G30" s="411"/>
      <c r="H30" s="411"/>
      <c r="I30" s="411"/>
      <c r="J30" s="411"/>
      <c r="K30" s="411"/>
      <c r="L30" s="411"/>
    </row>
  </sheetData>
  <mergeCells count="12">
    <mergeCell ref="C14:R14"/>
    <mergeCell ref="C15:G15"/>
    <mergeCell ref="C19:S19"/>
    <mergeCell ref="C20:S20"/>
    <mergeCell ref="A30:C30"/>
    <mergeCell ref="F30:L30"/>
    <mergeCell ref="A4:L4"/>
    <mergeCell ref="B7:S7"/>
    <mergeCell ref="C8:S8"/>
    <mergeCell ref="C9:G9"/>
    <mergeCell ref="E1:S1"/>
    <mergeCell ref="E2:S2"/>
  </mergeCells>
  <pageMargins left="0.51181102362204722" right="0.51181102362204722" top="0.74803149606299213" bottom="0.15748031496062992" header="0.31496062992125984" footer="0.15748031496062992"/>
  <pageSetup paperSize="9" scale="4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Постановление</vt:lpstr>
      <vt:lpstr>прил 3</vt:lpstr>
      <vt:lpstr>прил 4</vt:lpstr>
      <vt:lpstr>благ-во</vt:lpstr>
      <vt:lpstr>сод ул сети</vt:lpstr>
      <vt:lpstr>безопасность</vt:lpstr>
      <vt:lpstr>прил 1</vt:lpstr>
      <vt:lpstr>безопасность!Область_печати</vt:lpstr>
      <vt:lpstr>'благ-во'!Область_печати</vt:lpstr>
      <vt:lpstr>Постановление!Область_печати</vt:lpstr>
      <vt:lpstr>'прил 3'!Область_печати</vt:lpstr>
      <vt:lpstr>'сод ул сети'!Область_печати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User</cp:lastModifiedBy>
  <cp:lastPrinted>2019-03-15T02:16:03Z</cp:lastPrinted>
  <dcterms:created xsi:type="dcterms:W3CDTF">2013-07-29T03:10:57Z</dcterms:created>
  <dcterms:modified xsi:type="dcterms:W3CDTF">2019-04-08T03:40:47Z</dcterms:modified>
</cp:coreProperties>
</file>